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fortum-my.sharepoint.com/personal/mans_holmberg_fortum_com/Documents/My Offline Files/Personal/Misc/Pingis/MBF/Nappula och 17-års FM 2020/"/>
    </mc:Choice>
  </mc:AlternateContent>
  <xr:revisionPtr revIDLastSave="1" documentId="8_{7F3B4C08-FA04-4B0F-AB88-1D8B069726C4}" xr6:coauthVersionLast="45" xr6:coauthVersionMax="45" xr10:uidLastSave="{879DA78A-3BB4-4333-A2AA-4BC5A428A213}"/>
  <bookViews>
    <workbookView xWindow="-110" yWindow="-110" windowWidth="19420" windowHeight="10420" tabRatio="800" xr2:uid="{00000000-000D-0000-FFFF-FFFF00000000}"/>
  </bookViews>
  <sheets>
    <sheet name="M12 poolit" sheetId="1" r:id="rId1"/>
    <sheet name="M12_JATKO" sheetId="5" r:id="rId2"/>
    <sheet name="M12_CONS" sheetId="29" r:id="rId3"/>
    <sheet name="M17 poolit" sheetId="13" r:id="rId4"/>
    <sheet name="M17_JATKO" sheetId="14" r:id="rId5"/>
    <sheet name="M17_CONS" sheetId="30" r:id="rId6"/>
    <sheet name="N12 poolit" sheetId="33" r:id="rId7"/>
    <sheet name="N12_JATKO" sheetId="19" r:id="rId8"/>
    <sheet name="N17 poolit" sheetId="34" r:id="rId9"/>
    <sheet name="N17_JATKO" sheetId="21" r:id="rId10"/>
    <sheet name="N17_CONS" sheetId="32" r:id="rId11"/>
    <sheet name="M17-NP poolit" sheetId="2" r:id="rId12"/>
    <sheet name="M17-NP_JATKO" sheetId="6" r:id="rId13"/>
    <sheet name="N17-NP poolit" sheetId="15" r:id="rId14"/>
    <sheet name="M12JO poolit" sheetId="3" r:id="rId15"/>
    <sheet name="M12JO_JATKO" sheetId="7" r:id="rId16"/>
    <sheet name="M12JO ottelut" sheetId="9" r:id="rId17"/>
    <sheet name="M17JO poolit" sheetId="24" r:id="rId18"/>
    <sheet name="M17JO_JATKO" sheetId="25" r:id="rId19"/>
    <sheet name="M17JO consolation poolit" sheetId="37" r:id="rId20"/>
    <sheet name="M17JO ottelut" sheetId="35" r:id="rId21"/>
    <sheet name="N12JO poolit" sheetId="4" r:id="rId22"/>
    <sheet name="N12JO ottelut" sheetId="10" r:id="rId23"/>
    <sheet name="N17JO poolit" sheetId="27" r:id="rId24"/>
    <sheet name="N17JO ottelut" sheetId="28" r:id="rId25"/>
  </sheets>
  <definedNames>
    <definedName name="_xlnm.Print_Titles" localSheetId="0">'M12 poolit'!$1:$5</definedName>
    <definedName name="_xlnm.Print_Titles" localSheetId="3">'M17 poolit'!$1:$5</definedName>
    <definedName name="_xlnm.Print_Titles" localSheetId="11">'M17-NP poolit'!$1:$5</definedName>
    <definedName name="_xlnm.Print_Titles" localSheetId="6">'N12 poolit'!$1:$5</definedName>
    <definedName name="_xlnm.Print_Titles" localSheetId="8">'N17 poolit'!$1:$5</definedName>
    <definedName name="_xlnm.Print_Titles" localSheetId="13">'N17-NP poolit'!$1:$5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2" i="35" l="1"/>
  <c r="N432" i="35" s="1"/>
  <c r="K432" i="35"/>
  <c r="M432" i="35" s="1"/>
  <c r="D432" i="35"/>
  <c r="C432" i="35"/>
  <c r="L431" i="35"/>
  <c r="N431" i="35" s="1"/>
  <c r="K431" i="35"/>
  <c r="M431" i="35" s="1"/>
  <c r="D431" i="35"/>
  <c r="C431" i="35"/>
  <c r="L430" i="35"/>
  <c r="N430" i="35" s="1"/>
  <c r="K430" i="35"/>
  <c r="M430" i="35" s="1"/>
  <c r="D430" i="35"/>
  <c r="C430" i="35"/>
  <c r="L429" i="35"/>
  <c r="N429" i="35" s="1"/>
  <c r="K429" i="35"/>
  <c r="M429" i="35" s="1"/>
  <c r="D429" i="35"/>
  <c r="C429" i="35"/>
  <c r="L428" i="35"/>
  <c r="K428" i="35"/>
  <c r="M428" i="35" s="1"/>
  <c r="D428" i="35"/>
  <c r="C428" i="35"/>
  <c r="L409" i="35"/>
  <c r="N409" i="35" s="1"/>
  <c r="K409" i="35"/>
  <c r="M409" i="35" s="1"/>
  <c r="D409" i="35"/>
  <c r="C409" i="35"/>
  <c r="L408" i="35"/>
  <c r="N408" i="35" s="1"/>
  <c r="K408" i="35"/>
  <c r="M408" i="35" s="1"/>
  <c r="D408" i="35"/>
  <c r="C408" i="35"/>
  <c r="L407" i="35"/>
  <c r="N407" i="35" s="1"/>
  <c r="K407" i="35"/>
  <c r="M407" i="35" s="1"/>
  <c r="D407" i="35"/>
  <c r="C407" i="35"/>
  <c r="L406" i="35"/>
  <c r="N406" i="35" s="1"/>
  <c r="K406" i="35"/>
  <c r="M406" i="35" s="1"/>
  <c r="D406" i="35"/>
  <c r="C406" i="35"/>
  <c r="L405" i="35"/>
  <c r="N405" i="35" s="1"/>
  <c r="K405" i="35"/>
  <c r="M405" i="35" s="1"/>
  <c r="D405" i="35"/>
  <c r="C405" i="35"/>
  <c r="L386" i="35"/>
  <c r="N386" i="35" s="1"/>
  <c r="K386" i="35"/>
  <c r="M386" i="35" s="1"/>
  <c r="D386" i="35"/>
  <c r="C386" i="35"/>
  <c r="L385" i="35"/>
  <c r="N385" i="35" s="1"/>
  <c r="K385" i="35"/>
  <c r="M385" i="35" s="1"/>
  <c r="D385" i="35"/>
  <c r="C385" i="35"/>
  <c r="L384" i="35"/>
  <c r="N384" i="35" s="1"/>
  <c r="K384" i="35"/>
  <c r="M384" i="35" s="1"/>
  <c r="D384" i="35"/>
  <c r="C384" i="35"/>
  <c r="L383" i="35"/>
  <c r="N383" i="35" s="1"/>
  <c r="K383" i="35"/>
  <c r="M383" i="35" s="1"/>
  <c r="D383" i="35"/>
  <c r="C383" i="35"/>
  <c r="L382" i="35"/>
  <c r="K382" i="35"/>
  <c r="D382" i="35"/>
  <c r="C382" i="35"/>
  <c r="L433" i="35" l="1"/>
  <c r="L387" i="35"/>
  <c r="K387" i="35"/>
  <c r="K433" i="35"/>
  <c r="N428" i="35"/>
  <c r="N433" i="35" s="1"/>
  <c r="M433" i="35"/>
  <c r="M410" i="35"/>
  <c r="N410" i="35"/>
  <c r="K410" i="35"/>
  <c r="L410" i="35"/>
  <c r="M382" i="35"/>
  <c r="M387" i="35" s="1"/>
  <c r="N382" i="35"/>
  <c r="N387" i="35" s="1"/>
  <c r="L308" i="9"/>
  <c r="K308" i="9"/>
  <c r="L307" i="9"/>
  <c r="N307" i="9" s="1"/>
  <c r="K307" i="9"/>
  <c r="M307" i="9" s="1"/>
  <c r="C307" i="9"/>
  <c r="L306" i="9"/>
  <c r="N306" i="9" s="1"/>
  <c r="K306" i="9"/>
  <c r="M306" i="9" s="1"/>
  <c r="C306" i="9"/>
  <c r="L305" i="9"/>
  <c r="N305" i="9" s="1"/>
  <c r="K305" i="9"/>
  <c r="M305" i="9" s="1"/>
  <c r="D305" i="9"/>
  <c r="C305" i="9"/>
  <c r="L304" i="9"/>
  <c r="N304" i="9" s="1"/>
  <c r="K304" i="9"/>
  <c r="M304" i="9" s="1"/>
  <c r="C304" i="9"/>
  <c r="L303" i="9"/>
  <c r="N303" i="9" s="1"/>
  <c r="K303" i="9"/>
  <c r="M303" i="9" s="1"/>
  <c r="C303" i="9"/>
  <c r="L363" i="35"/>
  <c r="N363" i="35" s="1"/>
  <c r="K363" i="35"/>
  <c r="M363" i="35" s="1"/>
  <c r="D363" i="35"/>
  <c r="C363" i="35"/>
  <c r="L362" i="35"/>
  <c r="N362" i="35" s="1"/>
  <c r="K362" i="35"/>
  <c r="M362" i="35" s="1"/>
  <c r="D362" i="35"/>
  <c r="C362" i="35"/>
  <c r="L361" i="35"/>
  <c r="N361" i="35" s="1"/>
  <c r="K361" i="35"/>
  <c r="M361" i="35" s="1"/>
  <c r="D361" i="35"/>
  <c r="C361" i="35"/>
  <c r="L360" i="35"/>
  <c r="N360" i="35" s="1"/>
  <c r="K360" i="35"/>
  <c r="M360" i="35" s="1"/>
  <c r="D360" i="35"/>
  <c r="C360" i="35"/>
  <c r="L359" i="35"/>
  <c r="K359" i="35"/>
  <c r="M359" i="35" s="1"/>
  <c r="D359" i="35"/>
  <c r="C359" i="35"/>
  <c r="L340" i="35"/>
  <c r="N340" i="35" s="1"/>
  <c r="K340" i="35"/>
  <c r="M340" i="35" s="1"/>
  <c r="D340" i="35"/>
  <c r="C340" i="35"/>
  <c r="L339" i="35"/>
  <c r="N339" i="35" s="1"/>
  <c r="K339" i="35"/>
  <c r="M339" i="35" s="1"/>
  <c r="D339" i="35"/>
  <c r="C339" i="35"/>
  <c r="L338" i="35"/>
  <c r="N338" i="35" s="1"/>
  <c r="K338" i="35"/>
  <c r="M338" i="35" s="1"/>
  <c r="D338" i="35"/>
  <c r="C338" i="35"/>
  <c r="L337" i="35"/>
  <c r="N337" i="35" s="1"/>
  <c r="K337" i="35"/>
  <c r="M337" i="35" s="1"/>
  <c r="D337" i="35"/>
  <c r="C337" i="35"/>
  <c r="L336" i="35"/>
  <c r="K336" i="35"/>
  <c r="M336" i="35" s="1"/>
  <c r="D336" i="35"/>
  <c r="C336" i="35"/>
  <c r="L317" i="35"/>
  <c r="N317" i="35" s="1"/>
  <c r="K317" i="35"/>
  <c r="M317" i="35" s="1"/>
  <c r="D317" i="35"/>
  <c r="C317" i="35"/>
  <c r="L316" i="35"/>
  <c r="N316" i="35" s="1"/>
  <c r="K316" i="35"/>
  <c r="M316" i="35" s="1"/>
  <c r="D316" i="35"/>
  <c r="C316" i="35"/>
  <c r="L315" i="35"/>
  <c r="N315" i="35" s="1"/>
  <c r="K315" i="35"/>
  <c r="M315" i="35" s="1"/>
  <c r="D315" i="35"/>
  <c r="C315" i="35"/>
  <c r="L314" i="35"/>
  <c r="N314" i="35" s="1"/>
  <c r="K314" i="35"/>
  <c r="M314" i="35" s="1"/>
  <c r="D314" i="35"/>
  <c r="C314" i="35"/>
  <c r="L313" i="35"/>
  <c r="K313" i="35"/>
  <c r="D313" i="35"/>
  <c r="C313" i="35"/>
  <c r="L294" i="35"/>
  <c r="N294" i="35" s="1"/>
  <c r="K294" i="35"/>
  <c r="M294" i="35" s="1"/>
  <c r="D294" i="35"/>
  <c r="C294" i="35"/>
  <c r="L293" i="35"/>
  <c r="N293" i="35" s="1"/>
  <c r="K293" i="35"/>
  <c r="M293" i="35" s="1"/>
  <c r="D293" i="35"/>
  <c r="C293" i="35"/>
  <c r="L292" i="35"/>
  <c r="N292" i="35" s="1"/>
  <c r="K292" i="35"/>
  <c r="M292" i="35" s="1"/>
  <c r="D292" i="35"/>
  <c r="C292" i="35"/>
  <c r="L291" i="35"/>
  <c r="N291" i="35" s="1"/>
  <c r="K291" i="35"/>
  <c r="M291" i="35" s="1"/>
  <c r="D291" i="35"/>
  <c r="C291" i="35"/>
  <c r="L290" i="35"/>
  <c r="N290" i="35" s="1"/>
  <c r="K290" i="35"/>
  <c r="M290" i="35" s="1"/>
  <c r="D290" i="35"/>
  <c r="C290" i="35"/>
  <c r="L271" i="35"/>
  <c r="N271" i="35" s="1"/>
  <c r="K271" i="35"/>
  <c r="M271" i="35" s="1"/>
  <c r="D271" i="35"/>
  <c r="C271" i="35"/>
  <c r="L270" i="35"/>
  <c r="N270" i="35" s="1"/>
  <c r="K270" i="35"/>
  <c r="M270" i="35" s="1"/>
  <c r="D270" i="35"/>
  <c r="C270" i="35"/>
  <c r="L269" i="35"/>
  <c r="N269" i="35" s="1"/>
  <c r="K269" i="35"/>
  <c r="M269" i="35" s="1"/>
  <c r="D269" i="35"/>
  <c r="C269" i="35"/>
  <c r="L268" i="35"/>
  <c r="N268" i="35" s="1"/>
  <c r="K268" i="35"/>
  <c r="M268" i="35" s="1"/>
  <c r="D268" i="35"/>
  <c r="C268" i="35"/>
  <c r="L267" i="35"/>
  <c r="K267" i="35"/>
  <c r="D267" i="35"/>
  <c r="C267" i="35"/>
  <c r="L248" i="35"/>
  <c r="N248" i="35" s="1"/>
  <c r="K248" i="35"/>
  <c r="M248" i="35" s="1"/>
  <c r="D248" i="35"/>
  <c r="C248" i="35"/>
  <c r="L247" i="35"/>
  <c r="N247" i="35" s="1"/>
  <c r="K247" i="35"/>
  <c r="M247" i="35" s="1"/>
  <c r="D247" i="35"/>
  <c r="C247" i="35"/>
  <c r="L246" i="35"/>
  <c r="N246" i="35" s="1"/>
  <c r="K246" i="35"/>
  <c r="M246" i="35" s="1"/>
  <c r="D246" i="35"/>
  <c r="C246" i="35"/>
  <c r="L245" i="35"/>
  <c r="N245" i="35" s="1"/>
  <c r="K245" i="35"/>
  <c r="M245" i="35" s="1"/>
  <c r="D245" i="35"/>
  <c r="C245" i="35"/>
  <c r="L244" i="35"/>
  <c r="K244" i="35"/>
  <c r="M244" i="35" s="1"/>
  <c r="D244" i="35"/>
  <c r="C244" i="35"/>
  <c r="L225" i="35"/>
  <c r="N225" i="35" s="1"/>
  <c r="K225" i="35"/>
  <c r="M225" i="35" s="1"/>
  <c r="D225" i="35"/>
  <c r="C225" i="35"/>
  <c r="L224" i="35"/>
  <c r="N224" i="35" s="1"/>
  <c r="K224" i="35"/>
  <c r="M224" i="35" s="1"/>
  <c r="D224" i="35"/>
  <c r="C224" i="35"/>
  <c r="L223" i="35"/>
  <c r="K223" i="35"/>
  <c r="M223" i="35" s="1"/>
  <c r="D223" i="35"/>
  <c r="C223" i="35"/>
  <c r="L222" i="35"/>
  <c r="N222" i="35" s="1"/>
  <c r="K222" i="35"/>
  <c r="D222" i="35"/>
  <c r="C222" i="35"/>
  <c r="L221" i="35"/>
  <c r="N221" i="35" s="1"/>
  <c r="K221" i="35"/>
  <c r="M221" i="35" s="1"/>
  <c r="D221" i="35"/>
  <c r="C221" i="35"/>
  <c r="M308" i="9" l="1"/>
  <c r="N308" i="9"/>
  <c r="J436" i="35"/>
  <c r="J413" i="35"/>
  <c r="K318" i="35"/>
  <c r="J390" i="35"/>
  <c r="L341" i="35"/>
  <c r="K226" i="35"/>
  <c r="L364" i="35"/>
  <c r="L318" i="35"/>
  <c r="K364" i="35"/>
  <c r="L272" i="35"/>
  <c r="M313" i="35"/>
  <c r="M318" i="35" s="1"/>
  <c r="N336" i="35"/>
  <c r="N341" i="35" s="1"/>
  <c r="K272" i="35"/>
  <c r="M249" i="35"/>
  <c r="M267" i="35"/>
  <c r="M272" i="35" s="1"/>
  <c r="L249" i="35"/>
  <c r="L226" i="35"/>
  <c r="M341" i="35"/>
  <c r="N295" i="35"/>
  <c r="K341" i="35"/>
  <c r="M364" i="35"/>
  <c r="N359" i="35"/>
  <c r="N364" i="35" s="1"/>
  <c r="N313" i="35"/>
  <c r="N318" i="35" s="1"/>
  <c r="M295" i="35"/>
  <c r="K295" i="35"/>
  <c r="L295" i="35"/>
  <c r="N267" i="35"/>
  <c r="N272" i="35" s="1"/>
  <c r="N244" i="35"/>
  <c r="N249" i="35" s="1"/>
  <c r="K249" i="35"/>
  <c r="N223" i="35"/>
  <c r="N226" i="35" s="1"/>
  <c r="M222" i="35"/>
  <c r="M226" i="35" s="1"/>
  <c r="L74" i="28"/>
  <c r="K74" i="28"/>
  <c r="L73" i="28"/>
  <c r="N73" i="28" s="1"/>
  <c r="K73" i="28"/>
  <c r="M73" i="28" s="1"/>
  <c r="C73" i="28"/>
  <c r="L72" i="28"/>
  <c r="N72" i="28" s="1"/>
  <c r="K72" i="28"/>
  <c r="M72" i="28" s="1"/>
  <c r="C72" i="28"/>
  <c r="L71" i="28"/>
  <c r="N71" i="28" s="1"/>
  <c r="K71" i="28"/>
  <c r="M71" i="28" s="1"/>
  <c r="D71" i="28"/>
  <c r="C71" i="28"/>
  <c r="L70" i="28"/>
  <c r="N70" i="28" s="1"/>
  <c r="K70" i="28"/>
  <c r="M70" i="28" s="1"/>
  <c r="C70" i="28"/>
  <c r="L69" i="28"/>
  <c r="N69" i="28" s="1"/>
  <c r="K69" i="28"/>
  <c r="M69" i="28" s="1"/>
  <c r="C69" i="28"/>
  <c r="L48" i="28"/>
  <c r="K48" i="28"/>
  <c r="L47" i="28"/>
  <c r="N47" i="28" s="1"/>
  <c r="K47" i="28"/>
  <c r="M47" i="28" s="1"/>
  <c r="C47" i="28"/>
  <c r="L46" i="28"/>
  <c r="N46" i="28" s="1"/>
  <c r="K46" i="28"/>
  <c r="M46" i="28" s="1"/>
  <c r="C46" i="28"/>
  <c r="L45" i="28"/>
  <c r="N45" i="28" s="1"/>
  <c r="K45" i="28"/>
  <c r="M45" i="28" s="1"/>
  <c r="D45" i="28"/>
  <c r="C45" i="28"/>
  <c r="L44" i="28"/>
  <c r="N44" i="28" s="1"/>
  <c r="K44" i="28"/>
  <c r="M44" i="28" s="1"/>
  <c r="C44" i="28"/>
  <c r="L43" i="28"/>
  <c r="N43" i="28" s="1"/>
  <c r="K43" i="28"/>
  <c r="M43" i="28" s="1"/>
  <c r="C43" i="28"/>
  <c r="L22" i="28"/>
  <c r="K22" i="28"/>
  <c r="L21" i="28"/>
  <c r="N21" i="28" s="1"/>
  <c r="K21" i="28"/>
  <c r="M21" i="28" s="1"/>
  <c r="C21" i="28"/>
  <c r="L20" i="28"/>
  <c r="N20" i="28" s="1"/>
  <c r="K20" i="28"/>
  <c r="M20" i="28" s="1"/>
  <c r="C20" i="28"/>
  <c r="L19" i="28"/>
  <c r="N19" i="28" s="1"/>
  <c r="K19" i="28"/>
  <c r="M19" i="28" s="1"/>
  <c r="D19" i="28"/>
  <c r="C19" i="28"/>
  <c r="L18" i="28"/>
  <c r="N18" i="28" s="1"/>
  <c r="K18" i="28"/>
  <c r="M18" i="28" s="1"/>
  <c r="C18" i="28"/>
  <c r="L17" i="28"/>
  <c r="N17" i="28" s="1"/>
  <c r="K17" i="28"/>
  <c r="M17" i="28" s="1"/>
  <c r="C17" i="28"/>
  <c r="L282" i="9"/>
  <c r="K282" i="9"/>
  <c r="L281" i="9"/>
  <c r="N281" i="9" s="1"/>
  <c r="K281" i="9"/>
  <c r="M281" i="9" s="1"/>
  <c r="C281" i="9"/>
  <c r="L280" i="9"/>
  <c r="N280" i="9" s="1"/>
  <c r="K280" i="9"/>
  <c r="M280" i="9" s="1"/>
  <c r="C280" i="9"/>
  <c r="L279" i="9"/>
  <c r="N279" i="9" s="1"/>
  <c r="K279" i="9"/>
  <c r="M279" i="9" s="1"/>
  <c r="D279" i="9"/>
  <c r="C279" i="9"/>
  <c r="L278" i="9"/>
  <c r="N278" i="9" s="1"/>
  <c r="K278" i="9"/>
  <c r="M278" i="9" s="1"/>
  <c r="C278" i="9"/>
  <c r="L277" i="9"/>
  <c r="N277" i="9" s="1"/>
  <c r="K277" i="9"/>
  <c r="M277" i="9" s="1"/>
  <c r="C277" i="9"/>
  <c r="L256" i="9"/>
  <c r="K256" i="9"/>
  <c r="L255" i="9"/>
  <c r="N255" i="9" s="1"/>
  <c r="K255" i="9"/>
  <c r="M255" i="9" s="1"/>
  <c r="C255" i="9"/>
  <c r="L254" i="9"/>
  <c r="N254" i="9" s="1"/>
  <c r="K254" i="9"/>
  <c r="M254" i="9" s="1"/>
  <c r="C254" i="9"/>
  <c r="L253" i="9"/>
  <c r="N253" i="9" s="1"/>
  <c r="K253" i="9"/>
  <c r="M253" i="9" s="1"/>
  <c r="D253" i="9"/>
  <c r="C253" i="9"/>
  <c r="L252" i="9"/>
  <c r="N252" i="9" s="1"/>
  <c r="K252" i="9"/>
  <c r="M252" i="9" s="1"/>
  <c r="C252" i="9"/>
  <c r="L251" i="9"/>
  <c r="N251" i="9" s="1"/>
  <c r="K251" i="9"/>
  <c r="M251" i="9" s="1"/>
  <c r="C251" i="9"/>
  <c r="L230" i="9"/>
  <c r="K230" i="9"/>
  <c r="L229" i="9"/>
  <c r="N229" i="9" s="1"/>
  <c r="K229" i="9"/>
  <c r="M229" i="9" s="1"/>
  <c r="C229" i="9"/>
  <c r="L228" i="9"/>
  <c r="N228" i="9" s="1"/>
  <c r="K228" i="9"/>
  <c r="M228" i="9" s="1"/>
  <c r="C228" i="9"/>
  <c r="L227" i="9"/>
  <c r="N227" i="9" s="1"/>
  <c r="K227" i="9"/>
  <c r="M227" i="9" s="1"/>
  <c r="D227" i="9"/>
  <c r="C227" i="9"/>
  <c r="L226" i="9"/>
  <c r="N226" i="9" s="1"/>
  <c r="K226" i="9"/>
  <c r="M226" i="9" s="1"/>
  <c r="C226" i="9"/>
  <c r="L225" i="9"/>
  <c r="N225" i="9" s="1"/>
  <c r="K225" i="9"/>
  <c r="M225" i="9" s="1"/>
  <c r="C225" i="9"/>
  <c r="L204" i="9"/>
  <c r="K204" i="9"/>
  <c r="L203" i="9"/>
  <c r="N203" i="9" s="1"/>
  <c r="K203" i="9"/>
  <c r="M203" i="9" s="1"/>
  <c r="C203" i="9"/>
  <c r="L202" i="9"/>
  <c r="N202" i="9" s="1"/>
  <c r="K202" i="9"/>
  <c r="M202" i="9" s="1"/>
  <c r="C202" i="9"/>
  <c r="L201" i="9"/>
  <c r="N201" i="9" s="1"/>
  <c r="K201" i="9"/>
  <c r="M201" i="9" s="1"/>
  <c r="D201" i="9"/>
  <c r="C201" i="9"/>
  <c r="L200" i="9"/>
  <c r="N200" i="9" s="1"/>
  <c r="K200" i="9"/>
  <c r="M200" i="9" s="1"/>
  <c r="C200" i="9"/>
  <c r="L199" i="9"/>
  <c r="N199" i="9" s="1"/>
  <c r="K199" i="9"/>
  <c r="M199" i="9" s="1"/>
  <c r="C199" i="9"/>
  <c r="L178" i="9"/>
  <c r="K178" i="9"/>
  <c r="L177" i="9"/>
  <c r="N177" i="9" s="1"/>
  <c r="K177" i="9"/>
  <c r="M177" i="9" s="1"/>
  <c r="C177" i="9"/>
  <c r="L176" i="9"/>
  <c r="N176" i="9" s="1"/>
  <c r="K176" i="9"/>
  <c r="M176" i="9" s="1"/>
  <c r="C176" i="9"/>
  <c r="L175" i="9"/>
  <c r="N175" i="9" s="1"/>
  <c r="K175" i="9"/>
  <c r="M175" i="9" s="1"/>
  <c r="D175" i="9"/>
  <c r="C175" i="9"/>
  <c r="L174" i="9"/>
  <c r="N174" i="9" s="1"/>
  <c r="K174" i="9"/>
  <c r="M174" i="9" s="1"/>
  <c r="C174" i="9"/>
  <c r="L173" i="9"/>
  <c r="N173" i="9" s="1"/>
  <c r="K173" i="9"/>
  <c r="M173" i="9" s="1"/>
  <c r="C173" i="9"/>
  <c r="L152" i="9"/>
  <c r="K152" i="9"/>
  <c r="L151" i="9"/>
  <c r="N151" i="9" s="1"/>
  <c r="K151" i="9"/>
  <c r="M151" i="9" s="1"/>
  <c r="C151" i="9"/>
  <c r="L150" i="9"/>
  <c r="N150" i="9" s="1"/>
  <c r="K150" i="9"/>
  <c r="M150" i="9" s="1"/>
  <c r="C150" i="9"/>
  <c r="L149" i="9"/>
  <c r="N149" i="9" s="1"/>
  <c r="K149" i="9"/>
  <c r="M149" i="9" s="1"/>
  <c r="D149" i="9"/>
  <c r="C149" i="9"/>
  <c r="L148" i="9"/>
  <c r="N148" i="9" s="1"/>
  <c r="K148" i="9"/>
  <c r="M148" i="9" s="1"/>
  <c r="C148" i="9"/>
  <c r="L147" i="9"/>
  <c r="N147" i="9" s="1"/>
  <c r="K147" i="9"/>
  <c r="M147" i="9" s="1"/>
  <c r="C147" i="9"/>
  <c r="L126" i="9"/>
  <c r="K126" i="9"/>
  <c r="L125" i="9"/>
  <c r="N125" i="9" s="1"/>
  <c r="K125" i="9"/>
  <c r="M125" i="9" s="1"/>
  <c r="C125" i="9"/>
  <c r="L124" i="9"/>
  <c r="N124" i="9" s="1"/>
  <c r="K124" i="9"/>
  <c r="M124" i="9" s="1"/>
  <c r="C124" i="9"/>
  <c r="L123" i="9"/>
  <c r="N123" i="9" s="1"/>
  <c r="K123" i="9"/>
  <c r="M123" i="9" s="1"/>
  <c r="D123" i="9"/>
  <c r="C123" i="9"/>
  <c r="L122" i="9"/>
  <c r="N122" i="9" s="1"/>
  <c r="K122" i="9"/>
  <c r="M122" i="9" s="1"/>
  <c r="C122" i="9"/>
  <c r="L121" i="9"/>
  <c r="N121" i="9" s="1"/>
  <c r="K121" i="9"/>
  <c r="M121" i="9" s="1"/>
  <c r="C121" i="9"/>
  <c r="L100" i="9"/>
  <c r="K100" i="9"/>
  <c r="L99" i="9"/>
  <c r="N99" i="9" s="1"/>
  <c r="K99" i="9"/>
  <c r="M99" i="9" s="1"/>
  <c r="C99" i="9"/>
  <c r="L98" i="9"/>
  <c r="N98" i="9" s="1"/>
  <c r="K98" i="9"/>
  <c r="M98" i="9" s="1"/>
  <c r="C98" i="9"/>
  <c r="L97" i="9"/>
  <c r="N97" i="9" s="1"/>
  <c r="K97" i="9"/>
  <c r="M97" i="9" s="1"/>
  <c r="D97" i="9"/>
  <c r="C97" i="9"/>
  <c r="L96" i="9"/>
  <c r="N96" i="9" s="1"/>
  <c r="K96" i="9"/>
  <c r="M96" i="9" s="1"/>
  <c r="C96" i="9"/>
  <c r="L95" i="9"/>
  <c r="N95" i="9" s="1"/>
  <c r="K95" i="9"/>
  <c r="M95" i="9" s="1"/>
  <c r="C95" i="9"/>
  <c r="L74" i="9"/>
  <c r="K74" i="9"/>
  <c r="L73" i="9"/>
  <c r="N73" i="9" s="1"/>
  <c r="K73" i="9"/>
  <c r="M73" i="9" s="1"/>
  <c r="C73" i="9"/>
  <c r="L72" i="9"/>
  <c r="N72" i="9" s="1"/>
  <c r="K72" i="9"/>
  <c r="M72" i="9" s="1"/>
  <c r="C72" i="9"/>
  <c r="L71" i="9"/>
  <c r="N71" i="9" s="1"/>
  <c r="K71" i="9"/>
  <c r="M71" i="9" s="1"/>
  <c r="D71" i="9"/>
  <c r="C71" i="9"/>
  <c r="L70" i="9"/>
  <c r="N70" i="9" s="1"/>
  <c r="K70" i="9"/>
  <c r="M70" i="9" s="1"/>
  <c r="C70" i="9"/>
  <c r="L69" i="9"/>
  <c r="N69" i="9" s="1"/>
  <c r="K69" i="9"/>
  <c r="M69" i="9" s="1"/>
  <c r="C69" i="9"/>
  <c r="L48" i="9"/>
  <c r="K48" i="9"/>
  <c r="L47" i="9"/>
  <c r="N47" i="9" s="1"/>
  <c r="K47" i="9"/>
  <c r="M47" i="9" s="1"/>
  <c r="C47" i="9"/>
  <c r="L46" i="9"/>
  <c r="N46" i="9" s="1"/>
  <c r="K46" i="9"/>
  <c r="M46" i="9" s="1"/>
  <c r="C46" i="9"/>
  <c r="L45" i="9"/>
  <c r="N45" i="9" s="1"/>
  <c r="K45" i="9"/>
  <c r="M45" i="9" s="1"/>
  <c r="D45" i="9"/>
  <c r="C45" i="9"/>
  <c r="L44" i="9"/>
  <c r="N44" i="9" s="1"/>
  <c r="K44" i="9"/>
  <c r="M44" i="9" s="1"/>
  <c r="C44" i="9"/>
  <c r="L43" i="9"/>
  <c r="N43" i="9" s="1"/>
  <c r="K43" i="9"/>
  <c r="M43" i="9" s="1"/>
  <c r="C43" i="9"/>
  <c r="L22" i="9"/>
  <c r="K22" i="9"/>
  <c r="L21" i="9"/>
  <c r="N21" i="9" s="1"/>
  <c r="K21" i="9"/>
  <c r="M21" i="9" s="1"/>
  <c r="C21" i="9"/>
  <c r="L20" i="9"/>
  <c r="N20" i="9" s="1"/>
  <c r="K20" i="9"/>
  <c r="M20" i="9" s="1"/>
  <c r="C20" i="9"/>
  <c r="L19" i="9"/>
  <c r="N19" i="9" s="1"/>
  <c r="K19" i="9"/>
  <c r="M19" i="9" s="1"/>
  <c r="D19" i="9"/>
  <c r="C19" i="9"/>
  <c r="L18" i="9"/>
  <c r="N18" i="9" s="1"/>
  <c r="K18" i="9"/>
  <c r="M18" i="9" s="1"/>
  <c r="C18" i="9"/>
  <c r="L17" i="9"/>
  <c r="N17" i="9" s="1"/>
  <c r="K17" i="9"/>
  <c r="M17" i="9" s="1"/>
  <c r="C17" i="9"/>
  <c r="L74" i="10"/>
  <c r="K74" i="10"/>
  <c r="L73" i="10"/>
  <c r="N73" i="10" s="1"/>
  <c r="K73" i="10"/>
  <c r="M73" i="10" s="1"/>
  <c r="C73" i="10"/>
  <c r="L72" i="10"/>
  <c r="N72" i="10" s="1"/>
  <c r="K72" i="10"/>
  <c r="M72" i="10" s="1"/>
  <c r="C72" i="10"/>
  <c r="L71" i="10"/>
  <c r="N71" i="10" s="1"/>
  <c r="K71" i="10"/>
  <c r="M71" i="10" s="1"/>
  <c r="D71" i="10"/>
  <c r="C71" i="10"/>
  <c r="L70" i="10"/>
  <c r="N70" i="10" s="1"/>
  <c r="K70" i="10"/>
  <c r="M70" i="10" s="1"/>
  <c r="C70" i="10"/>
  <c r="L69" i="10"/>
  <c r="N69" i="10" s="1"/>
  <c r="K69" i="10"/>
  <c r="M69" i="10" s="1"/>
  <c r="C69" i="10"/>
  <c r="L48" i="10"/>
  <c r="K48" i="10"/>
  <c r="L47" i="10"/>
  <c r="N47" i="10" s="1"/>
  <c r="K47" i="10"/>
  <c r="M47" i="10" s="1"/>
  <c r="C47" i="10"/>
  <c r="L46" i="10"/>
  <c r="N46" i="10" s="1"/>
  <c r="K46" i="10"/>
  <c r="M46" i="10" s="1"/>
  <c r="C46" i="10"/>
  <c r="L45" i="10"/>
  <c r="N45" i="10" s="1"/>
  <c r="K45" i="10"/>
  <c r="M45" i="10" s="1"/>
  <c r="D45" i="10"/>
  <c r="C45" i="10"/>
  <c r="L44" i="10"/>
  <c r="N44" i="10" s="1"/>
  <c r="K44" i="10"/>
  <c r="M44" i="10" s="1"/>
  <c r="C44" i="10"/>
  <c r="L43" i="10"/>
  <c r="N43" i="10" s="1"/>
  <c r="K43" i="10"/>
  <c r="M43" i="10" s="1"/>
  <c r="C43" i="10"/>
  <c r="L202" i="35"/>
  <c r="N202" i="35" s="1"/>
  <c r="K202" i="35"/>
  <c r="M202" i="35" s="1"/>
  <c r="D202" i="35"/>
  <c r="C202" i="35"/>
  <c r="L201" i="35"/>
  <c r="N201" i="35" s="1"/>
  <c r="K201" i="35"/>
  <c r="M201" i="35" s="1"/>
  <c r="D201" i="35"/>
  <c r="C201" i="35"/>
  <c r="L200" i="35"/>
  <c r="N200" i="35" s="1"/>
  <c r="K200" i="35"/>
  <c r="M200" i="35" s="1"/>
  <c r="D200" i="35"/>
  <c r="C200" i="35"/>
  <c r="L199" i="35"/>
  <c r="N199" i="35" s="1"/>
  <c r="K199" i="35"/>
  <c r="M199" i="35" s="1"/>
  <c r="D199" i="35"/>
  <c r="C199" i="35"/>
  <c r="L198" i="35"/>
  <c r="K198" i="35"/>
  <c r="M198" i="35" s="1"/>
  <c r="D198" i="35"/>
  <c r="C198" i="35"/>
  <c r="L179" i="35"/>
  <c r="N179" i="35" s="1"/>
  <c r="K179" i="35"/>
  <c r="M179" i="35" s="1"/>
  <c r="D179" i="35"/>
  <c r="C179" i="35"/>
  <c r="L178" i="35"/>
  <c r="N178" i="35" s="1"/>
  <c r="K178" i="35"/>
  <c r="M178" i="35" s="1"/>
  <c r="D178" i="35"/>
  <c r="C178" i="35"/>
  <c r="L177" i="35"/>
  <c r="K177" i="35"/>
  <c r="M177" i="35" s="1"/>
  <c r="D177" i="35"/>
  <c r="C177" i="35"/>
  <c r="L176" i="35"/>
  <c r="N176" i="35" s="1"/>
  <c r="K176" i="35"/>
  <c r="M176" i="35" s="1"/>
  <c r="D176" i="35"/>
  <c r="C176" i="35"/>
  <c r="L175" i="35"/>
  <c r="N175" i="35" s="1"/>
  <c r="K175" i="35"/>
  <c r="D175" i="35"/>
  <c r="C175" i="35"/>
  <c r="L156" i="35"/>
  <c r="N156" i="35" s="1"/>
  <c r="K156" i="35"/>
  <c r="M156" i="35" s="1"/>
  <c r="D156" i="35"/>
  <c r="C156" i="35"/>
  <c r="L155" i="35"/>
  <c r="N155" i="35" s="1"/>
  <c r="K155" i="35"/>
  <c r="M155" i="35" s="1"/>
  <c r="D155" i="35"/>
  <c r="C155" i="35"/>
  <c r="L154" i="35"/>
  <c r="N154" i="35" s="1"/>
  <c r="K154" i="35"/>
  <c r="M154" i="35" s="1"/>
  <c r="D154" i="35"/>
  <c r="C154" i="35"/>
  <c r="L153" i="35"/>
  <c r="N153" i="35" s="1"/>
  <c r="K153" i="35"/>
  <c r="M153" i="35" s="1"/>
  <c r="D153" i="35"/>
  <c r="C153" i="35"/>
  <c r="L152" i="35"/>
  <c r="K152" i="35"/>
  <c r="D152" i="35"/>
  <c r="C152" i="35"/>
  <c r="L133" i="35"/>
  <c r="N133" i="35" s="1"/>
  <c r="K133" i="35"/>
  <c r="M133" i="35" s="1"/>
  <c r="D133" i="35"/>
  <c r="C133" i="35"/>
  <c r="L132" i="35"/>
  <c r="N132" i="35" s="1"/>
  <c r="K132" i="35"/>
  <c r="M132" i="35" s="1"/>
  <c r="D132" i="35"/>
  <c r="C132" i="35"/>
  <c r="L131" i="35"/>
  <c r="N131" i="35" s="1"/>
  <c r="K131" i="35"/>
  <c r="M131" i="35" s="1"/>
  <c r="D131" i="35"/>
  <c r="C131" i="35"/>
  <c r="L130" i="35"/>
  <c r="N130" i="35" s="1"/>
  <c r="K130" i="35"/>
  <c r="M130" i="35" s="1"/>
  <c r="D130" i="35"/>
  <c r="C130" i="35"/>
  <c r="L129" i="35"/>
  <c r="K129" i="35"/>
  <c r="D129" i="35"/>
  <c r="C129" i="35"/>
  <c r="L110" i="35"/>
  <c r="N110" i="35" s="1"/>
  <c r="K110" i="35"/>
  <c r="M110" i="35" s="1"/>
  <c r="D110" i="35"/>
  <c r="C110" i="35"/>
  <c r="L109" i="35"/>
  <c r="N109" i="35" s="1"/>
  <c r="K109" i="35"/>
  <c r="M109" i="35" s="1"/>
  <c r="D109" i="35"/>
  <c r="C109" i="35"/>
  <c r="L108" i="35"/>
  <c r="N108" i="35" s="1"/>
  <c r="K108" i="35"/>
  <c r="M108" i="35" s="1"/>
  <c r="D108" i="35"/>
  <c r="C108" i="35"/>
  <c r="L107" i="35"/>
  <c r="N107" i="35" s="1"/>
  <c r="K107" i="35"/>
  <c r="D107" i="35"/>
  <c r="C107" i="35"/>
  <c r="L106" i="35"/>
  <c r="K106" i="35"/>
  <c r="M106" i="35" s="1"/>
  <c r="D106" i="35"/>
  <c r="C106" i="35"/>
  <c r="L87" i="35"/>
  <c r="N87" i="35" s="1"/>
  <c r="K87" i="35"/>
  <c r="M87" i="35" s="1"/>
  <c r="D87" i="35"/>
  <c r="C87" i="35"/>
  <c r="L86" i="35"/>
  <c r="N86" i="35" s="1"/>
  <c r="K86" i="35"/>
  <c r="M86" i="35" s="1"/>
  <c r="D86" i="35"/>
  <c r="C86" i="35"/>
  <c r="L85" i="35"/>
  <c r="N85" i="35" s="1"/>
  <c r="K85" i="35"/>
  <c r="M85" i="35" s="1"/>
  <c r="D85" i="35"/>
  <c r="C85" i="35"/>
  <c r="L84" i="35"/>
  <c r="N84" i="35" s="1"/>
  <c r="K84" i="35"/>
  <c r="M84" i="35" s="1"/>
  <c r="D84" i="35"/>
  <c r="C84" i="35"/>
  <c r="L83" i="35"/>
  <c r="K83" i="35"/>
  <c r="D83" i="35"/>
  <c r="C83" i="35"/>
  <c r="L64" i="35"/>
  <c r="N64" i="35" s="1"/>
  <c r="K64" i="35"/>
  <c r="M64" i="35" s="1"/>
  <c r="D64" i="35"/>
  <c r="C64" i="35"/>
  <c r="L63" i="35"/>
  <c r="N63" i="35" s="1"/>
  <c r="K63" i="35"/>
  <c r="M63" i="35" s="1"/>
  <c r="D63" i="35"/>
  <c r="C63" i="35"/>
  <c r="L62" i="35"/>
  <c r="N62" i="35" s="1"/>
  <c r="K62" i="35"/>
  <c r="M62" i="35" s="1"/>
  <c r="D62" i="35"/>
  <c r="C62" i="35"/>
  <c r="L61" i="35"/>
  <c r="N61" i="35" s="1"/>
  <c r="K61" i="35"/>
  <c r="M61" i="35" s="1"/>
  <c r="D61" i="35"/>
  <c r="C61" i="35"/>
  <c r="L60" i="35"/>
  <c r="K60" i="35"/>
  <c r="M60" i="35" s="1"/>
  <c r="D60" i="35"/>
  <c r="C60" i="35"/>
  <c r="L41" i="35"/>
  <c r="N41" i="35" s="1"/>
  <c r="K41" i="35"/>
  <c r="M41" i="35" s="1"/>
  <c r="D41" i="35"/>
  <c r="C41" i="35"/>
  <c r="L40" i="35"/>
  <c r="N40" i="35" s="1"/>
  <c r="K40" i="35"/>
  <c r="M40" i="35" s="1"/>
  <c r="D40" i="35"/>
  <c r="C40" i="35"/>
  <c r="L39" i="35"/>
  <c r="N39" i="35" s="1"/>
  <c r="K39" i="35"/>
  <c r="D39" i="35"/>
  <c r="C39" i="35"/>
  <c r="L38" i="35"/>
  <c r="K38" i="35"/>
  <c r="M38" i="35" s="1"/>
  <c r="D38" i="35"/>
  <c r="C38" i="35"/>
  <c r="L37" i="35"/>
  <c r="N37" i="35" s="1"/>
  <c r="K37" i="35"/>
  <c r="M37" i="35" s="1"/>
  <c r="D37" i="35"/>
  <c r="C37" i="35"/>
  <c r="L18" i="35"/>
  <c r="N18" i="35" s="1"/>
  <c r="K18" i="35"/>
  <c r="M18" i="35" s="1"/>
  <c r="D18" i="35"/>
  <c r="C18" i="35"/>
  <c r="L17" i="35"/>
  <c r="N17" i="35" s="1"/>
  <c r="K17" i="35"/>
  <c r="M17" i="35" s="1"/>
  <c r="D17" i="35"/>
  <c r="C17" i="35"/>
  <c r="L16" i="35"/>
  <c r="N16" i="35" s="1"/>
  <c r="K16" i="35"/>
  <c r="M16" i="35" s="1"/>
  <c r="D16" i="35"/>
  <c r="C16" i="35"/>
  <c r="L15" i="35"/>
  <c r="N15" i="35" s="1"/>
  <c r="K15" i="35"/>
  <c r="M15" i="35" s="1"/>
  <c r="D15" i="35"/>
  <c r="C15" i="35"/>
  <c r="L14" i="35"/>
  <c r="K14" i="35"/>
  <c r="M14" i="35" s="1"/>
  <c r="D14" i="35"/>
  <c r="C14" i="35"/>
  <c r="J311" i="9" l="1"/>
  <c r="M282" i="9"/>
  <c r="N282" i="9"/>
  <c r="M256" i="9"/>
  <c r="N256" i="9"/>
  <c r="N230" i="9"/>
  <c r="M230" i="9"/>
  <c r="J233" i="9" s="1"/>
  <c r="M204" i="9"/>
  <c r="N204" i="9"/>
  <c r="M178" i="9"/>
  <c r="N178" i="9"/>
  <c r="M74" i="28"/>
  <c r="N74" i="28"/>
  <c r="M152" i="9"/>
  <c r="N152" i="9"/>
  <c r="M48" i="28"/>
  <c r="N48" i="28"/>
  <c r="M74" i="9"/>
  <c r="N74" i="9"/>
  <c r="N48" i="9"/>
  <c r="M48" i="9"/>
  <c r="M126" i="9"/>
  <c r="N126" i="9"/>
  <c r="J129" i="9" s="1"/>
  <c r="M100" i="9"/>
  <c r="N100" i="9"/>
  <c r="N22" i="9"/>
  <c r="M22" i="9"/>
  <c r="J25" i="9" s="1"/>
  <c r="M22" i="28"/>
  <c r="N22" i="28"/>
  <c r="M74" i="10"/>
  <c r="N74" i="10"/>
  <c r="J77" i="10" s="1"/>
  <c r="M48" i="10"/>
  <c r="J51" i="10" s="1"/>
  <c r="N48" i="10"/>
  <c r="L111" i="35"/>
  <c r="J229" i="35"/>
  <c r="K88" i="35"/>
  <c r="J252" i="35"/>
  <c r="L180" i="35"/>
  <c r="L19" i="35"/>
  <c r="L203" i="35"/>
  <c r="N106" i="35"/>
  <c r="N111" i="35" s="1"/>
  <c r="K134" i="35"/>
  <c r="N198" i="35"/>
  <c r="N203" i="35" s="1"/>
  <c r="N14" i="35"/>
  <c r="N19" i="35" s="1"/>
  <c r="K42" i="35"/>
  <c r="L134" i="35"/>
  <c r="L65" i="35"/>
  <c r="N129" i="35"/>
  <c r="N134" i="35" s="1"/>
  <c r="K157" i="35"/>
  <c r="M203" i="35"/>
  <c r="M65" i="35"/>
  <c r="K111" i="35"/>
  <c r="L157" i="35"/>
  <c r="K180" i="35"/>
  <c r="J298" i="35"/>
  <c r="J344" i="35"/>
  <c r="L88" i="35"/>
  <c r="K19" i="35"/>
  <c r="L42" i="35"/>
  <c r="M83" i="35"/>
  <c r="M88" i="35" s="1"/>
  <c r="M175" i="35"/>
  <c r="M180" i="35" s="1"/>
  <c r="K203" i="35"/>
  <c r="J367" i="35"/>
  <c r="J321" i="35"/>
  <c r="J275" i="35"/>
  <c r="M19" i="35"/>
  <c r="M39" i="35"/>
  <c r="M42" i="35" s="1"/>
  <c r="N60" i="35"/>
  <c r="N65" i="35" s="1"/>
  <c r="M129" i="35"/>
  <c r="M134" i="35" s="1"/>
  <c r="K65" i="35"/>
  <c r="N38" i="35"/>
  <c r="N42" i="35" s="1"/>
  <c r="N83" i="35"/>
  <c r="N88" i="35" s="1"/>
  <c r="M107" i="35"/>
  <c r="M111" i="35" s="1"/>
  <c r="M152" i="35"/>
  <c r="M157" i="35" s="1"/>
  <c r="N177" i="35"/>
  <c r="N180" i="35" s="1"/>
  <c r="N152" i="35"/>
  <c r="N157" i="35" s="1"/>
  <c r="J25" i="28" l="1"/>
  <c r="J285" i="9"/>
  <c r="J259" i="9"/>
  <c r="J207" i="9"/>
  <c r="J181" i="9"/>
  <c r="J77" i="28"/>
  <c r="J155" i="9"/>
  <c r="J51" i="28"/>
  <c r="J77" i="9"/>
  <c r="J51" i="9"/>
  <c r="J103" i="9"/>
  <c r="J206" i="35"/>
  <c r="J45" i="35"/>
  <c r="J68" i="35"/>
  <c r="J22" i="35"/>
  <c r="J160" i="35"/>
  <c r="J183" i="35"/>
  <c r="J91" i="35"/>
  <c r="J137" i="35"/>
  <c r="J114" i="35"/>
  <c r="K17" i="10" l="1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22" i="10"/>
  <c r="K22" i="10"/>
  <c r="C21" i="10"/>
  <c r="C20" i="10"/>
  <c r="D19" i="10"/>
  <c r="C19" i="10"/>
  <c r="C18" i="10"/>
  <c r="C17" i="10"/>
  <c r="N22" i="10" l="1"/>
  <c r="M22" i="10"/>
  <c r="J25" i="10" l="1"/>
</calcChain>
</file>

<file path=xl/sharedStrings.xml><?xml version="1.0" encoding="utf-8"?>
<sst xmlns="http://schemas.openxmlformats.org/spreadsheetml/2006/main" count="4565" uniqueCount="650">
  <si>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</si>
  <si>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</si>
  <si>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</si>
  <si>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</si>
  <si>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</si>
  <si>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</si>
  <si>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</si>
  <si>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</si>
  <si>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</si>
  <si>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</si>
  <si>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</si>
  <si>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</si>
  <si>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</si>
  <si>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</si>
  <si>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</si>
  <si>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</si>
  <si>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</si>
  <si>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</si>
  <si>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</si>
  <si>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</si>
  <si>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</si>
  <si>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</si>
  <si>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</si>
  <si>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</si>
  <si>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</si>
  <si>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</si>
  <si>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</si>
  <si>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PT 75</t>
  </si>
  <si>
    <t>Pooli D</t>
  </si>
  <si>
    <t>Pooli E</t>
  </si>
  <si>
    <t>TIP-70</t>
  </si>
  <si>
    <t>PT Espoo</t>
  </si>
  <si>
    <t>Pooli F</t>
  </si>
  <si>
    <t>Pooli G</t>
  </si>
  <si>
    <t>Pooli H</t>
  </si>
  <si>
    <t>PT Espoo 3</t>
  </si>
  <si>
    <t>PT Espoo 2</t>
  </si>
  <si>
    <t>Nimi</t>
  </si>
  <si>
    <t>KILPAILU</t>
  </si>
  <si>
    <t>JÄRJESTÄJÄ</t>
  </si>
  <si>
    <t>LUOKKA</t>
  </si>
  <si>
    <t>Suomen Pöytätennisliitto ry - SPTL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</si>
  <si>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</si>
  <si>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</si>
  <si>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</si>
  <si>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</si>
  <si>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</si>
  <si>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</si>
  <si>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</si>
  <si>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</si>
  <si>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</si>
  <si>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</si>
  <si>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</si>
  <si>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</si>
  <si>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</si>
  <si>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</si>
  <si>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</si>
  <si>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</si>
  <si>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</si>
  <si>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</si>
  <si>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</si>
  <si>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</si>
  <si>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</si>
  <si>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</si>
  <si>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</si>
  <si>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</si>
  <si>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</si>
  <si>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</si>
  <si>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</si>
  <si>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</si>
  <si>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</si>
  <si>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</si>
  <si>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</si>
  <si>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</si>
  <si>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</si>
  <si>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</si>
  <si>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</si>
  <si>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</si>
  <si>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</si>
  <si>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</si>
  <si>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</si>
  <si>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</si>
  <si>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MBF 2</t>
  </si>
  <si>
    <t>Sinishin Alisa</t>
  </si>
  <si>
    <t>Seppänen Alexandra</t>
  </si>
  <si>
    <t>0</t>
  </si>
  <si>
    <t>TIP-70/TIP-70</t>
  </si>
  <si>
    <t>PT Espoo/PT Espoo</t>
  </si>
  <si>
    <t>Westerlund Samuel</t>
  </si>
  <si>
    <t>Joki Vincent</t>
  </si>
  <si>
    <t>Ylinen Matias</t>
  </si>
  <si>
    <t>Engberg Elim</t>
  </si>
  <si>
    <t>840</t>
  </si>
  <si>
    <t>Mäkelä Jan</t>
  </si>
  <si>
    <t>Mäkelä Aaro</t>
  </si>
  <si>
    <t>Taive Valtteri</t>
  </si>
  <si>
    <t>Tran Daniel</t>
  </si>
  <si>
    <t>Räsänen Joona</t>
  </si>
  <si>
    <t>Por-83</t>
  </si>
  <si>
    <t>Andersson Riku</t>
  </si>
  <si>
    <t>LeVi</t>
  </si>
  <si>
    <t>TIP-70 2</t>
  </si>
  <si>
    <t>LrTU</t>
  </si>
  <si>
    <t>5</t>
  </si>
  <si>
    <t>Ylinen Sonja</t>
  </si>
  <si>
    <t>Yang Yixin</t>
  </si>
  <si>
    <t>860</t>
  </si>
  <si>
    <t>Toffer Siiri</t>
  </si>
  <si>
    <t>Fozilova Karina</t>
  </si>
  <si>
    <t>KoKa</t>
  </si>
  <si>
    <t>A2</t>
  </si>
  <si>
    <t>A1</t>
  </si>
  <si>
    <t>8</t>
  </si>
  <si>
    <t>B1</t>
  </si>
  <si>
    <t>B2</t>
  </si>
  <si>
    <t>1772</t>
  </si>
  <si>
    <t>Vesalainen Rasmus</t>
  </si>
  <si>
    <t>16</t>
  </si>
  <si>
    <t>Li Sam</t>
  </si>
  <si>
    <t>OPT-86</t>
  </si>
  <si>
    <t>9</t>
  </si>
  <si>
    <t>13</t>
  </si>
  <si>
    <t>17</t>
  </si>
  <si>
    <t>24</t>
  </si>
  <si>
    <t>25</t>
  </si>
  <si>
    <t>32</t>
  </si>
  <si>
    <t>7</t>
  </si>
  <si>
    <t>6</t>
  </si>
  <si>
    <t>10</t>
  </si>
  <si>
    <t>11</t>
  </si>
  <si>
    <t>12</t>
  </si>
  <si>
    <t>14</t>
  </si>
  <si>
    <t>15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</si>
  <si>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</si>
  <si>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</si>
  <si>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</si>
  <si>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</si>
  <si>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</si>
  <si>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</si>
  <si>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</si>
  <si>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</si>
  <si>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</si>
  <si>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</si>
  <si>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</si>
  <si>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</si>
  <si>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KoKa/KoKa</t>
  </si>
  <si>
    <t>M12</t>
  </si>
  <si>
    <t>N12</t>
  </si>
  <si>
    <t>M17</t>
  </si>
  <si>
    <t>N17</t>
  </si>
  <si>
    <t>M12JO</t>
  </si>
  <si>
    <t>N12JO</t>
  </si>
  <si>
    <t>M17JO</t>
  </si>
  <si>
    <t>N17JO</t>
  </si>
  <si>
    <t>1054</t>
  </si>
  <si>
    <t>Vuoti Henrik</t>
  </si>
  <si>
    <t>703</t>
  </si>
  <si>
    <t>Meller Frans</t>
  </si>
  <si>
    <t>Sammalkorpi Sisu</t>
  </si>
  <si>
    <t>1033</t>
  </si>
  <si>
    <t>Oinas Luka</t>
  </si>
  <si>
    <t>Kanasuo Aapo</t>
  </si>
  <si>
    <t>Harjula Manuel</t>
  </si>
  <si>
    <t>Smash</t>
  </si>
  <si>
    <t>Perkkiö Lenni</t>
  </si>
  <si>
    <t>704</t>
  </si>
  <si>
    <t>Lehti Aapo</t>
  </si>
  <si>
    <t>Köhler Andreas</t>
  </si>
  <si>
    <t>Karjalainen Niklas</t>
  </si>
  <si>
    <t>699</t>
  </si>
  <si>
    <t>Koivumäki Jimi</t>
  </si>
  <si>
    <t>Meretniemi Toivo</t>
  </si>
  <si>
    <t>Ruohonen Joel</t>
  </si>
  <si>
    <t>833</t>
  </si>
  <si>
    <t>Tuovinen Tuomas</t>
  </si>
  <si>
    <t>682</t>
  </si>
  <si>
    <t>Arvola Emil</t>
  </si>
  <si>
    <t>KoKu</t>
  </si>
  <si>
    <t>Harjula Mauro</t>
  </si>
  <si>
    <t>Kemppainen Lenni</t>
  </si>
  <si>
    <t>PT Jyväskylä</t>
  </si>
  <si>
    <t>743</t>
  </si>
  <si>
    <t>Khrameshkin Vadim</t>
  </si>
  <si>
    <t>701</t>
  </si>
  <si>
    <t>Visuri Torsti</t>
  </si>
  <si>
    <t>Lähde Eino</t>
  </si>
  <si>
    <t>Ojanen Arto</t>
  </si>
  <si>
    <t>12 ja 17 vuotiaiden SM 2020</t>
  </si>
  <si>
    <t>1880</t>
  </si>
  <si>
    <t>1405</t>
  </si>
  <si>
    <t>Afanassiev Yuri</t>
  </si>
  <si>
    <t>1211</t>
  </si>
  <si>
    <t>1869</t>
  </si>
  <si>
    <t>Jokinen Paul</t>
  </si>
  <si>
    <t>1331</t>
  </si>
  <si>
    <t>1256</t>
  </si>
  <si>
    <t>1388</t>
  </si>
  <si>
    <t>Kahlos Juho</t>
  </si>
  <si>
    <t>1136</t>
  </si>
  <si>
    <t>Mustakorpi Urho-Oskari</t>
  </si>
  <si>
    <t>1755</t>
  </si>
  <si>
    <t>BF-78</t>
  </si>
  <si>
    <t>1455</t>
  </si>
  <si>
    <t>Ikola Aleksi</t>
  </si>
  <si>
    <t>1121</t>
  </si>
  <si>
    <t>Helaseppä Arttu</t>
  </si>
  <si>
    <t>905</t>
  </si>
  <si>
    <t>Malinen Valtu</t>
  </si>
  <si>
    <t>1680</t>
  </si>
  <si>
    <t>Ikola Jesse</t>
  </si>
  <si>
    <t>1412</t>
  </si>
  <si>
    <t>Girlea Mihai</t>
  </si>
  <si>
    <t>1024</t>
  </si>
  <si>
    <t>Tuovinen Niklas</t>
  </si>
  <si>
    <t>756</t>
  </si>
  <si>
    <t>Li David</t>
  </si>
  <si>
    <t>1668</t>
  </si>
  <si>
    <t>1569</t>
  </si>
  <si>
    <t>958</t>
  </si>
  <si>
    <t>Selvenius Mikael</t>
  </si>
  <si>
    <t>887</t>
  </si>
  <si>
    <t>Voikar Verner</t>
  </si>
  <si>
    <t>1648</t>
  </si>
  <si>
    <t>1390</t>
  </si>
  <si>
    <t>1094</t>
  </si>
  <si>
    <t>Takalo Emil</t>
  </si>
  <si>
    <t>784</t>
  </si>
  <si>
    <t>Lehtonen Lauripetteri</t>
  </si>
  <si>
    <t>1637</t>
  </si>
  <si>
    <t>Kinnunen Vili</t>
  </si>
  <si>
    <t>1523</t>
  </si>
  <si>
    <t>1008</t>
  </si>
  <si>
    <t>Vaihoja Veeti</t>
  </si>
  <si>
    <t>706</t>
  </si>
  <si>
    <t>Tuuli Anton</t>
  </si>
  <si>
    <t>Pooli I</t>
  </si>
  <si>
    <t>1570</t>
  </si>
  <si>
    <t>Lehtola Lassi</t>
  </si>
  <si>
    <t>1397</t>
  </si>
  <si>
    <t>1124</t>
  </si>
  <si>
    <t>Chonwachirathanin Suphanat</t>
  </si>
  <si>
    <t>895</t>
  </si>
  <si>
    <t>Tran Edvin</t>
  </si>
  <si>
    <t>M12 consolation</t>
  </si>
  <si>
    <t>M17 consolation</t>
  </si>
  <si>
    <t>1437</t>
  </si>
  <si>
    <t>774</t>
  </si>
  <si>
    <t>Stråhlman Ann-Cathrine</t>
  </si>
  <si>
    <t>731</t>
  </si>
  <si>
    <t>Pelli Elizabeth</t>
  </si>
  <si>
    <t>854</t>
  </si>
  <si>
    <t>812</t>
  </si>
  <si>
    <t>Stråhlman Tea</t>
  </si>
  <si>
    <t>Kellow Mia</t>
  </si>
  <si>
    <t>1607</t>
  </si>
  <si>
    <t>Kellow Ella</t>
  </si>
  <si>
    <t>1427</t>
  </si>
  <si>
    <t>Suikkanen Selma</t>
  </si>
  <si>
    <t>IPT-94</t>
  </si>
  <si>
    <t>1213</t>
  </si>
  <si>
    <t>1276</t>
  </si>
  <si>
    <t>1126</t>
  </si>
  <si>
    <t>971</t>
  </si>
  <si>
    <t>N17 consolation</t>
  </si>
  <si>
    <t>M17-NP</t>
  </si>
  <si>
    <t>4006</t>
  </si>
  <si>
    <t>Kujala Henri/Hakaste Lauri</t>
  </si>
  <si>
    <t>OPT-86/PT Espoo</t>
  </si>
  <si>
    <t>3217</t>
  </si>
  <si>
    <t>Taive Valtteri/Tran Daniel</t>
  </si>
  <si>
    <t>3135</t>
  </si>
  <si>
    <t>Ikola Aleksi/Ikola Jesse</t>
  </si>
  <si>
    <t>KoKu/KoKu</t>
  </si>
  <si>
    <t>3823</t>
  </si>
  <si>
    <t>Vesalainen Matias/Vesalainen Rasmus</t>
  </si>
  <si>
    <t>3669</t>
  </si>
  <si>
    <t>Pullinen Leonid/Li Sam</t>
  </si>
  <si>
    <t>LPTS/PT Espoo</t>
  </si>
  <si>
    <t>2102</t>
  </si>
  <si>
    <t>Vaihoja Veeti/Takalo Emil</t>
  </si>
  <si>
    <t>OPT-86/OPT-86</t>
  </si>
  <si>
    <t>2029</t>
  </si>
  <si>
    <t>Chonwachirathanin Suphanat/Malinen Valtu</t>
  </si>
  <si>
    <t>N17-NP</t>
  </si>
  <si>
    <t>3594</t>
  </si>
  <si>
    <t>Girlea Maria/Kellow Ella</t>
  </si>
  <si>
    <t>3388</t>
  </si>
  <si>
    <t>Saarialho Kaarina/Heljala Anni</t>
  </si>
  <si>
    <t>MBF/Por-83</t>
  </si>
  <si>
    <t>2402</t>
  </si>
  <si>
    <t>Fozilova Karina/Seppänen Alexandra</t>
  </si>
  <si>
    <t>LrTU/TIP-70</t>
  </si>
  <si>
    <t>2291</t>
  </si>
  <si>
    <t>Yang Yixin/Ylinen Sonja</t>
  </si>
  <si>
    <t>1700</t>
  </si>
  <si>
    <t>OPT-86 2</t>
  </si>
  <si>
    <t>1400</t>
  </si>
  <si>
    <t>1407</t>
  </si>
  <si>
    <t>Smash 2</t>
  </si>
  <si>
    <t>5269</t>
  </si>
  <si>
    <t>4192</t>
  </si>
  <si>
    <t>3152</t>
  </si>
  <si>
    <t>4694</t>
  </si>
  <si>
    <t>4166</t>
  </si>
  <si>
    <t>2785</t>
  </si>
  <si>
    <t>TIP-70 3</t>
  </si>
  <si>
    <t>4335</t>
  </si>
  <si>
    <t>4213</t>
  </si>
  <si>
    <t>3817</t>
  </si>
  <si>
    <t>1586</t>
  </si>
  <si>
    <t>1435</t>
  </si>
  <si>
    <t>2650</t>
  </si>
  <si>
    <t>2247</t>
  </si>
  <si>
    <t>Khosravi Sam</t>
  </si>
  <si>
    <t>Pihkala Arttu</t>
  </si>
  <si>
    <t>Räsänen Aleksi</t>
  </si>
  <si>
    <t>Hakaste Lauri</t>
  </si>
  <si>
    <t>Kylliö Joonas</t>
  </si>
  <si>
    <t>Vesalainen Matias</t>
  </si>
  <si>
    <t>Kujala Henri</t>
  </si>
  <si>
    <t>Pullinen Leonid</t>
  </si>
  <si>
    <t>LPTS</t>
  </si>
  <si>
    <t>Pihkala Arttu/Räsänen Aleksi</t>
  </si>
  <si>
    <t>Khosravi Sam/Jokinen Paul</t>
  </si>
  <si>
    <t>KoKa/Por-83</t>
  </si>
  <si>
    <t>PT Espoo - TIP-70 2</t>
  </si>
  <si>
    <t>TIP-70 - TIP-70 2</t>
  </si>
  <si>
    <t>PT Espoo - MBF</t>
  </si>
  <si>
    <t>PT Espoo 2 - MBF</t>
  </si>
  <si>
    <t>PT Espoo - PT Espoo 2</t>
  </si>
  <si>
    <t>TIP-70 - Smash</t>
  </si>
  <si>
    <t>PT Espoo 3 - Smash</t>
  </si>
  <si>
    <t>OPT-86 - TIP-70 3</t>
  </si>
  <si>
    <t>PT Espoo 2 - OPT-86</t>
  </si>
  <si>
    <t>OPT-86 2 - TIP-70</t>
  </si>
  <si>
    <t>Smash - TIP-70</t>
  </si>
  <si>
    <t>OPT-86 2 - Smash</t>
  </si>
  <si>
    <t>MBF 2 - Smash 2</t>
  </si>
  <si>
    <t>C2</t>
  </si>
  <si>
    <t>D1</t>
  </si>
  <si>
    <t>E1</t>
  </si>
  <si>
    <t>F2</t>
  </si>
  <si>
    <t>F1</t>
  </si>
  <si>
    <t>C1</t>
  </si>
  <si>
    <t>D2</t>
  </si>
  <si>
    <t>E2</t>
  </si>
  <si>
    <t>2272</t>
  </si>
  <si>
    <t>1984</t>
  </si>
  <si>
    <t>1897</t>
  </si>
  <si>
    <t>I2</t>
  </si>
  <si>
    <t>H1</t>
  </si>
  <si>
    <t>G2</t>
  </si>
  <si>
    <t>2111</t>
  </si>
  <si>
    <t>2085</t>
  </si>
  <si>
    <t>G1</t>
  </si>
  <si>
    <t>I1</t>
  </si>
  <si>
    <t>1921</t>
  </si>
  <si>
    <t>1943</t>
  </si>
  <si>
    <t>H2</t>
  </si>
  <si>
    <t>2250</t>
  </si>
  <si>
    <t>1987</t>
  </si>
  <si>
    <t>Girlea Maria</t>
  </si>
  <si>
    <t>1779</t>
  </si>
  <si>
    <t>Heljala Anni</t>
  </si>
  <si>
    <t>4361</t>
  </si>
  <si>
    <t>4141</t>
  </si>
  <si>
    <t>2667</t>
  </si>
  <si>
    <t>2112</t>
  </si>
  <si>
    <t>6446</t>
  </si>
  <si>
    <t xml:space="preserve">A1  </t>
  </si>
  <si>
    <t>6095</t>
  </si>
  <si>
    <t>La 10.10.2020</t>
  </si>
  <si>
    <t>klo 10:00</t>
  </si>
  <si>
    <t>Pöytä 4</t>
  </si>
  <si>
    <t>Pöytä 5</t>
  </si>
  <si>
    <t>Pöytä 6</t>
  </si>
  <si>
    <t>Pöytä 1</t>
  </si>
  <si>
    <t>Pöytä 2</t>
  </si>
  <si>
    <t>Pöytä 3</t>
  </si>
  <si>
    <t>klo 17:30</t>
  </si>
  <si>
    <t>Pöytä 9</t>
  </si>
  <si>
    <t>Pöytä 10</t>
  </si>
  <si>
    <t>Pöytä 11</t>
  </si>
  <si>
    <t>Pöytä 7</t>
  </si>
  <si>
    <t>Pöytä 8</t>
  </si>
  <si>
    <t>klo 13:00</t>
  </si>
  <si>
    <t>Pöydät 1&amp;2</t>
  </si>
  <si>
    <t>Pöydät 3&amp;4</t>
  </si>
  <si>
    <t>klo 16:00</t>
  </si>
  <si>
    <t>16:00</t>
  </si>
  <si>
    <t>17:30</t>
  </si>
  <si>
    <t>19:00</t>
  </si>
  <si>
    <t>Pöydät 7&amp;8</t>
  </si>
  <si>
    <t>Pöydät 9&amp;10</t>
  </si>
  <si>
    <t>Pöydät 11&amp;12</t>
  </si>
  <si>
    <t>13:00</t>
  </si>
  <si>
    <t>14:30</t>
  </si>
  <si>
    <t>klo 11:00</t>
  </si>
  <si>
    <t>Pöydät 5&amp;6</t>
  </si>
  <si>
    <t>klo 14:00</t>
  </si>
  <si>
    <t>Pöydät 6&amp;7</t>
  </si>
  <si>
    <t>Su 11.10.2020</t>
  </si>
  <si>
    <t>klo 13:30</t>
  </si>
  <si>
    <t>13:30</t>
  </si>
  <si>
    <t>14:00</t>
  </si>
  <si>
    <t>15:00</t>
  </si>
  <si>
    <t>15:30</t>
  </si>
  <si>
    <t>11:30</t>
  </si>
  <si>
    <t>12:00</t>
  </si>
  <si>
    <t>12:30</t>
  </si>
  <si>
    <t>klo 14:30</t>
  </si>
  <si>
    <t>16:30</t>
  </si>
  <si>
    <t>klo 12:00</t>
  </si>
  <si>
    <t>A3</t>
  </si>
  <si>
    <t>B3</t>
  </si>
  <si>
    <t>Pöytä 12</t>
  </si>
  <si>
    <t>klo 15:30</t>
  </si>
  <si>
    <t>klo 12:30</t>
  </si>
  <si>
    <t>M17JO consolation</t>
  </si>
  <si>
    <t>PT Espoo 2 - PT Espoo</t>
  </si>
  <si>
    <t>3-1</t>
  </si>
  <si>
    <t>3-0</t>
  </si>
  <si>
    <t>3-2</t>
  </si>
  <si>
    <t>0-3</t>
  </si>
  <si>
    <t>Mustakorpi Urho</t>
  </si>
  <si>
    <t>PT Espoo 3 - TIP-70</t>
  </si>
  <si>
    <t>TIP-70 3 - PT Espoo 2</t>
  </si>
  <si>
    <t>Rahikainen Joni</t>
  </si>
  <si>
    <t>Lukinmaa Olli</t>
  </si>
  <si>
    <t>KoKu - MBF</t>
  </si>
  <si>
    <t>-0</t>
  </si>
  <si>
    <t>KoKu - TIP-70 2</t>
  </si>
  <si>
    <t>TIP-70 2 - MBF</t>
  </si>
  <si>
    <t>PT Espoo - KoKu</t>
  </si>
  <si>
    <t>OPT-86 - KoKa</t>
  </si>
  <si>
    <t>PT Espoo 2 - PT Espoo 3</t>
  </si>
  <si>
    <t>TIP-70 - KoKa</t>
  </si>
  <si>
    <t>TIP-70 2 - TIP-70</t>
  </si>
  <si>
    <t>Smash 2 - KoKa</t>
  </si>
  <si>
    <t>MBF - TIP-70 3</t>
  </si>
  <si>
    <t>KoKa - PT Espoo</t>
  </si>
  <si>
    <t>TIP-70 3 - Smash</t>
  </si>
  <si>
    <t>MBF 2 - KoKa</t>
  </si>
  <si>
    <t>KoKa - OPT-86 2</t>
  </si>
  <si>
    <t>PT Espoo - TIP-70</t>
  </si>
  <si>
    <t>MBF - Smash</t>
  </si>
  <si>
    <t>MBF 2 - OPT-86</t>
  </si>
  <si>
    <t>Sammalkoski Sisu</t>
  </si>
  <si>
    <t>PT Jyväskylä - TIP-70</t>
  </si>
  <si>
    <t>MBF - OPT-86 2</t>
  </si>
  <si>
    <t>PT Jyväskylä - OPT-86</t>
  </si>
  <si>
    <t>wo</t>
  </si>
  <si>
    <t>wo, red card</t>
  </si>
  <si>
    <t>MBF - OPT-86</t>
  </si>
  <si>
    <t>6-0</t>
  </si>
  <si>
    <t>66-24</t>
  </si>
  <si>
    <t>1-6</t>
  </si>
  <si>
    <t>49-77</t>
  </si>
  <si>
    <t>54-68</t>
  </si>
  <si>
    <t>11-5</t>
  </si>
  <si>
    <t>11-0</t>
  </si>
  <si>
    <t>8-11</t>
  </si>
  <si>
    <t>13-11</t>
  </si>
  <si>
    <t>6-11</t>
  </si>
  <si>
    <t>11-8</t>
  </si>
  <si>
    <t>11-6</t>
  </si>
  <si>
    <t>66-17</t>
  </si>
  <si>
    <t>41-71</t>
  </si>
  <si>
    <t>48-67</t>
  </si>
  <si>
    <t>11-2</t>
  </si>
  <si>
    <t>7-11</t>
  </si>
  <si>
    <t>11-1</t>
  </si>
  <si>
    <t>11-4</t>
  </si>
  <si>
    <t>66-40</t>
  </si>
  <si>
    <t>58-61</t>
  </si>
  <si>
    <t>46-69</t>
  </si>
  <si>
    <t>3-11</t>
  </si>
  <si>
    <t>11-9</t>
  </si>
  <si>
    <t>11-3</t>
  </si>
  <si>
    <t>11-7</t>
  </si>
  <si>
    <t>9-2</t>
  </si>
  <si>
    <t>106-81</t>
  </si>
  <si>
    <t>8-5</t>
  </si>
  <si>
    <t>127-111</t>
  </si>
  <si>
    <t>5-8</t>
  </si>
  <si>
    <t>113-129</t>
  </si>
  <si>
    <t>2-9</t>
  </si>
  <si>
    <t>86-111</t>
  </si>
  <si>
    <t>9-11</t>
  </si>
  <si>
    <t>13-15</t>
  </si>
  <si>
    <t>12-10</t>
  </si>
  <si>
    <t>4-11</t>
  </si>
  <si>
    <t>2-11</t>
  </si>
  <si>
    <t>10-12</t>
  </si>
  <si>
    <t>67-40</t>
  </si>
  <si>
    <t>3-5</t>
  </si>
  <si>
    <t>67-76</t>
  </si>
  <si>
    <t>2-6</t>
  </si>
  <si>
    <t>59-77</t>
  </si>
  <si>
    <t>5-11</t>
  </si>
  <si>
    <t>6-3</t>
  </si>
  <si>
    <t>89-62</t>
  </si>
  <si>
    <t>9-1</t>
  </si>
  <si>
    <t>108-67</t>
  </si>
  <si>
    <t>3-9</t>
  </si>
  <si>
    <t>79-127</t>
  </si>
  <si>
    <t>3-8</t>
  </si>
  <si>
    <t>88-108</t>
  </si>
  <si>
    <t>Girlea Mikhai</t>
  </si>
  <si>
    <t>33-13</t>
  </si>
  <si>
    <t>13-33</t>
  </si>
  <si>
    <t>33-18</t>
  </si>
  <si>
    <t>18-33</t>
  </si>
  <si>
    <t>6-1</t>
  </si>
  <si>
    <t>74-51</t>
  </si>
  <si>
    <t>4-4</t>
  </si>
  <si>
    <t>74-76</t>
  </si>
  <si>
    <t>53-74</t>
  </si>
  <si>
    <t>109-65</t>
  </si>
  <si>
    <t>7-6</t>
  </si>
  <si>
    <t>130-127</t>
  </si>
  <si>
    <t>5-6</t>
  </si>
  <si>
    <t>96-111</t>
  </si>
  <si>
    <t>1-9</t>
  </si>
  <si>
    <t>85-117</t>
  </si>
  <si>
    <t>12-14</t>
  </si>
  <si>
    <t>16-14</t>
  </si>
  <si>
    <t>9-0</t>
  </si>
  <si>
    <t>99-32</t>
  </si>
  <si>
    <t>3-6</t>
  </si>
  <si>
    <t>33-81</t>
  </si>
  <si>
    <t>6-4</t>
  </si>
  <si>
    <t>87-70</t>
  </si>
  <si>
    <t>72-108</t>
  </si>
  <si>
    <t>0-11</t>
  </si>
  <si>
    <t>8-3</t>
  </si>
  <si>
    <t>109-71</t>
  </si>
  <si>
    <t>107-80</t>
  </si>
  <si>
    <t>87-121</t>
  </si>
  <si>
    <t>85-116</t>
  </si>
  <si>
    <t>112-84</t>
  </si>
  <si>
    <t>7-5</t>
  </si>
  <si>
    <t>115-98</t>
  </si>
  <si>
    <t>4-9</t>
  </si>
  <si>
    <t>111-131</t>
  </si>
  <si>
    <t>4-8</t>
  </si>
  <si>
    <t>95-120</t>
  </si>
  <si>
    <t>11-13</t>
  </si>
  <si>
    <t>67-48</t>
  </si>
  <si>
    <t>72-72</t>
  </si>
  <si>
    <t>61-80</t>
  </si>
  <si>
    <t>119-73</t>
  </si>
  <si>
    <t>7-3</t>
  </si>
  <si>
    <t>92-72</t>
  </si>
  <si>
    <t>4-6</t>
  </si>
  <si>
    <t>81-92</t>
  </si>
  <si>
    <t>0-9</t>
  </si>
  <si>
    <t>44-99</t>
  </si>
  <si>
    <t>W.O.</t>
  </si>
  <si>
    <t>6,6,6</t>
  </si>
  <si>
    <t>4,7,8</t>
  </si>
  <si>
    <t>10,3,12</t>
  </si>
  <si>
    <t>9,7,14</t>
  </si>
  <si>
    <t>8,-8,6,4</t>
  </si>
  <si>
    <t>5,1,10</t>
  </si>
  <si>
    <t>5,5,7</t>
  </si>
  <si>
    <t>9,4,7</t>
  </si>
  <si>
    <t>4,3,4</t>
  </si>
  <si>
    <t>9,10,11</t>
  </si>
  <si>
    <t>5,6,9</t>
  </si>
  <si>
    <t>7,-8,5,4</t>
  </si>
  <si>
    <t>-9,6,6,-8,1</t>
  </si>
  <si>
    <t>9,-10,8,9</t>
  </si>
  <si>
    <t>3,5,4</t>
  </si>
  <si>
    <t>2,6,5</t>
  </si>
  <si>
    <t>6,9,-6,-8,7</t>
  </si>
  <si>
    <t>5,6,6</t>
  </si>
  <si>
    <t>6,9,7</t>
  </si>
  <si>
    <t>10,-5,8,1</t>
  </si>
  <si>
    <t>6,5,-8,7</t>
  </si>
  <si>
    <t>7,5,4</t>
  </si>
  <si>
    <t>7,-9,1,-10,6</t>
  </si>
  <si>
    <t>8,6,7</t>
  </si>
  <si>
    <t>1,4,3</t>
  </si>
  <si>
    <t>10,10,8</t>
  </si>
  <si>
    <t>5,2,7</t>
  </si>
  <si>
    <t>5,4,5</t>
  </si>
  <si>
    <t>9,9,-5,4</t>
  </si>
  <si>
    <t>2,5,6</t>
  </si>
  <si>
    <t>8,10,5</t>
  </si>
  <si>
    <t>-9,2,5,7</t>
  </si>
  <si>
    <t>8,11,7</t>
  </si>
  <si>
    <t>8,-4,10,10</t>
  </si>
  <si>
    <t>10,8,7</t>
  </si>
  <si>
    <t>7,5,6</t>
  </si>
  <si>
    <t>5,10,1</t>
  </si>
  <si>
    <t>7,-8,-8,6,8</t>
  </si>
  <si>
    <t>6,2,1</t>
  </si>
  <si>
    <t>8,-8,-8,12,9</t>
  </si>
  <si>
    <t>10,8,9</t>
  </si>
  <si>
    <t>5,7,7</t>
  </si>
  <si>
    <t>-12,-13,8,3,7</t>
  </si>
  <si>
    <t>9,5,-7,7</t>
  </si>
  <si>
    <t>9,9,6</t>
  </si>
  <si>
    <t>-8,9,7,3</t>
  </si>
  <si>
    <t>67-47</t>
  </si>
  <si>
    <t>3-3</t>
  </si>
  <si>
    <t>59-58</t>
  </si>
  <si>
    <t>0-6</t>
  </si>
  <si>
    <t>47-68</t>
  </si>
  <si>
    <t>105-51</t>
  </si>
  <si>
    <t>76-120</t>
  </si>
  <si>
    <t>84-114</t>
  </si>
  <si>
    <t>15-13</t>
  </si>
  <si>
    <t>9,-8,12,7</t>
  </si>
  <si>
    <t>10,8,4</t>
  </si>
  <si>
    <t>8,8,-4,6</t>
  </si>
  <si>
    <t>5,-11,3,-9,8</t>
  </si>
  <si>
    <t>2,-16,9,12</t>
  </si>
  <si>
    <t>33-16</t>
  </si>
  <si>
    <t>16-33</t>
  </si>
  <si>
    <t>66-22</t>
  </si>
  <si>
    <t>46-50</t>
  </si>
  <si>
    <t>26-66</t>
  </si>
  <si>
    <t>5,1,1</t>
  </si>
  <si>
    <t>4,8,5</t>
  </si>
  <si>
    <t>2,6,2</t>
  </si>
  <si>
    <t>127-98</t>
  </si>
  <si>
    <t>116-130</t>
  </si>
  <si>
    <t>120-91</t>
  </si>
  <si>
    <t>71-115</t>
  </si>
  <si>
    <t>113-74</t>
  </si>
  <si>
    <t>7-4</t>
  </si>
  <si>
    <t>107-91</t>
  </si>
  <si>
    <t>4-7</t>
  </si>
  <si>
    <t>90-113</t>
  </si>
  <si>
    <t>83-115</t>
  </si>
  <si>
    <t>8,17,-10,5</t>
  </si>
  <si>
    <t>8,7,6</t>
  </si>
  <si>
    <t>7,-10,9,3</t>
  </si>
  <si>
    <t>7,6,-9,9</t>
  </si>
  <si>
    <t>B4</t>
  </si>
  <si>
    <t>A4</t>
  </si>
  <si>
    <t>6,6,2</t>
  </si>
  <si>
    <t>8,6,-5,9</t>
  </si>
  <si>
    <t>110-69</t>
  </si>
  <si>
    <t>123-119</t>
  </si>
  <si>
    <t>90-116</t>
  </si>
  <si>
    <t>83-102</t>
  </si>
  <si>
    <t>7,6,4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</si>
</sst>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hh:mm"/>
    <numFmt numFmtId="166" formatCode="0_)"/>
    <numFmt numFmtId="167" formatCode="dd\.mm\.yyyy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</borders>
  <cellStyleXfs count="44">
    <xf numFmtId="0" fontId="0" fillId="0" borderId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26" fillId="32" borderId="86" applyNumberFormat="0" applyAlignment="0" applyProtection="0"/>
    <xf numFmtId="0" fontId="27" fillId="33" borderId="87" applyNumberFormat="0" applyAlignment="0" applyProtection="0"/>
    <xf numFmtId="0" fontId="28" fillId="0" borderId="0" applyNumberFormat="0" applyFill="0" applyBorder="0" applyAlignment="0" applyProtection="0"/>
    <xf numFmtId="0" fontId="29" fillId="34" borderId="0" applyNumberFormat="0" applyBorder="0" applyAlignment="0" applyProtection="0"/>
    <xf numFmtId="0" fontId="30" fillId="0" borderId="88" applyNumberFormat="0" applyFill="0" applyAlignment="0" applyProtection="0"/>
    <xf numFmtId="0" fontId="31" fillId="0" borderId="89" applyNumberFormat="0" applyFill="0" applyAlignment="0" applyProtection="0"/>
    <xf numFmtId="0" fontId="32" fillId="0" borderId="90" applyNumberFormat="0" applyFill="0" applyAlignment="0" applyProtection="0"/>
    <xf numFmtId="0" fontId="32" fillId="0" borderId="0" applyNumberFormat="0" applyFill="0" applyBorder="0" applyAlignment="0" applyProtection="0"/>
    <xf numFmtId="0" fontId="33" fillId="35" borderId="86" applyNumberFormat="0" applyAlignment="0" applyProtection="0"/>
    <xf numFmtId="0" fontId="34" fillId="0" borderId="91" applyNumberFormat="0" applyFill="0" applyAlignment="0" applyProtection="0"/>
    <xf numFmtId="0" fontId="35" fillId="36" borderId="0" applyNumberFormat="0" applyBorder="0" applyAlignment="0" applyProtection="0"/>
    <xf numFmtId="0" fontId="4" fillId="0" borderId="0"/>
    <xf numFmtId="0" fontId="10" fillId="0" borderId="0"/>
    <xf numFmtId="0" fontId="23" fillId="37" borderId="92" applyNumberFormat="0" applyFont="0" applyAlignment="0" applyProtection="0"/>
    <xf numFmtId="0" fontId="36" fillId="32" borderId="93" applyNumberFormat="0" applyAlignment="0" applyProtection="0"/>
    <xf numFmtId="0" fontId="37" fillId="0" borderId="0" applyNumberFormat="0" applyFill="0" applyBorder="0" applyAlignment="0" applyProtection="0"/>
    <xf numFmtId="0" fontId="38" fillId="0" borderId="94" applyNumberFormat="0" applyFill="0" applyAlignment="0" applyProtection="0"/>
    <xf numFmtId="0" fontId="39" fillId="0" borderId="0" applyNumberFormat="0" applyFill="0" applyBorder="0" applyAlignment="0" applyProtection="0"/>
  </cellStyleXfs>
  <cellXfs count="306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8" fillId="0" borderId="1" xfId="0" applyNumberFormat="1" applyFont="1" applyFill="1" applyBorder="1" applyAlignment="1" applyProtection="1">
      <alignment horizontal="left"/>
    </xf>
    <xf numFmtId="49" fontId="8" fillId="0" borderId="5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8" fillId="0" borderId="11" xfId="0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 applyProtection="1">
      <alignment horizontal="left"/>
    </xf>
    <xf numFmtId="49" fontId="8" fillId="0" borderId="14" xfId="0" applyNumberFormat="1" applyFont="1" applyFill="1" applyBorder="1" applyAlignment="1" applyProtection="1">
      <alignment horizontal="left"/>
    </xf>
    <xf numFmtId="49" fontId="8" fillId="0" borderId="13" xfId="0" applyNumberFormat="1" applyFont="1" applyFill="1" applyBorder="1" applyAlignment="1" applyProtection="1">
      <alignment horizontal="left"/>
    </xf>
    <xf numFmtId="49" fontId="8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5" xfId="0" applyNumberFormat="1" applyFont="1" applyFill="1" applyBorder="1" applyAlignment="1" applyProtection="1">
      <alignment horizontal="center"/>
    </xf>
    <xf numFmtId="49" fontId="8" fillId="0" borderId="17" xfId="0" applyNumberFormat="1" applyFont="1" applyFill="1" applyBorder="1" applyAlignment="1" applyProtection="1">
      <alignment horizontal="center"/>
    </xf>
    <xf numFmtId="49" fontId="8" fillId="0" borderId="18" xfId="0" applyNumberFormat="1" applyFont="1" applyFill="1" applyBorder="1" applyAlignment="1" applyProtection="1">
      <alignment horizontal="center"/>
    </xf>
    <xf numFmtId="49" fontId="8" fillId="0" borderId="19" xfId="0" applyNumberFormat="1" applyFont="1" applyFill="1" applyBorder="1" applyAlignment="1" applyProtection="1">
      <alignment horizontal="left"/>
    </xf>
    <xf numFmtId="49" fontId="8" fillId="0" borderId="16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0" fillId="0" borderId="14" xfId="0" applyNumberFormat="1" applyFill="1" applyBorder="1" applyAlignment="1" applyProtection="1">
      <alignment horizontal="left"/>
    </xf>
    <xf numFmtId="49" fontId="10" fillId="0" borderId="1" xfId="38" applyNumberFormat="1" applyFont="1" applyFill="1" applyBorder="1" applyAlignment="1" applyProtection="1">
      <alignment horizontal="left"/>
    </xf>
    <xf numFmtId="49" fontId="10" fillId="0" borderId="5" xfId="38" applyNumberFormat="1" applyFont="1" applyFill="1" applyBorder="1" applyAlignment="1" applyProtection="1">
      <alignment horizontal="left"/>
    </xf>
    <xf numFmtId="49" fontId="10" fillId="0" borderId="0" xfId="38" applyNumberFormat="1" applyFont="1" applyFill="1" applyBorder="1" applyAlignment="1" applyProtection="1">
      <alignment horizontal="left"/>
    </xf>
    <xf numFmtId="49" fontId="10" fillId="0" borderId="11" xfId="38" applyNumberFormat="1" applyFont="1" applyFill="1" applyBorder="1" applyAlignment="1" applyProtection="1">
      <alignment horizontal="left"/>
    </xf>
    <xf numFmtId="49" fontId="10" fillId="0" borderId="12" xfId="38" applyNumberFormat="1" applyFont="1" applyFill="1" applyBorder="1" applyAlignment="1" applyProtection="1">
      <alignment horizontal="left"/>
    </xf>
    <xf numFmtId="49" fontId="10" fillId="0" borderId="14" xfId="38" applyNumberFormat="1" applyFont="1" applyFill="1" applyBorder="1" applyAlignment="1" applyProtection="1">
      <alignment horizontal="left"/>
    </xf>
    <xf numFmtId="49" fontId="10" fillId="0" borderId="13" xfId="38" applyNumberFormat="1" applyFont="1" applyFill="1" applyBorder="1" applyAlignment="1" applyProtection="1">
      <alignment horizontal="left"/>
    </xf>
    <xf numFmtId="49" fontId="10" fillId="2" borderId="13" xfId="38" applyNumberFormat="1" applyFont="1" applyFill="1" applyBorder="1" applyAlignment="1" applyProtection="1">
      <alignment horizontal="left"/>
    </xf>
    <xf numFmtId="49" fontId="10" fillId="0" borderId="15" xfId="38" applyNumberFormat="1" applyFont="1" applyFill="1" applyBorder="1" applyAlignment="1" applyProtection="1">
      <alignment horizontal="center"/>
    </xf>
    <xf numFmtId="49" fontId="10" fillId="0" borderId="16" xfId="38" applyNumberFormat="1" applyFont="1" applyFill="1" applyBorder="1" applyAlignment="1" applyProtection="1">
      <alignment horizontal="center"/>
    </xf>
    <xf numFmtId="49" fontId="10" fillId="0" borderId="17" xfId="38" applyNumberFormat="1" applyFont="1" applyFill="1" applyBorder="1" applyAlignment="1" applyProtection="1">
      <alignment horizontal="center"/>
    </xf>
    <xf numFmtId="49" fontId="10" fillId="0" borderId="18" xfId="38" applyNumberFormat="1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20" fontId="8" fillId="0" borderId="14" xfId="0" applyNumberFormat="1" applyFont="1" applyFill="1" applyBorder="1" applyAlignment="1" applyProtection="1">
      <alignment horizontal="center"/>
    </xf>
    <xf numFmtId="49" fontId="38" fillId="0" borderId="5" xfId="0" applyNumberFormat="1" applyFont="1" applyFill="1" applyBorder="1" applyAlignment="1" applyProtection="1">
      <alignment horizontal="center"/>
    </xf>
    <xf numFmtId="49" fontId="38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3" fillId="0" borderId="5" xfId="38" applyNumberFormat="1" applyFont="1" applyFill="1" applyBorder="1" applyAlignment="1" applyProtection="1">
      <alignment horizontal="center"/>
    </xf>
    <xf numFmtId="49" fontId="13" fillId="0" borderId="0" xfId="38" applyNumberFormat="1" applyFont="1" applyFill="1" applyBorder="1" applyAlignment="1" applyProtection="1">
      <alignment horizontal="center"/>
    </xf>
    <xf numFmtId="0" fontId="38" fillId="0" borderId="0" xfId="0" applyFont="1"/>
    <xf numFmtId="0" fontId="14" fillId="0" borderId="21" xfId="37" applyFont="1" applyBorder="1" applyProtection="1"/>
    <xf numFmtId="0" fontId="4" fillId="0" borderId="22" xfId="37" applyBorder="1"/>
    <xf numFmtId="0" fontId="4" fillId="0" borderId="22" xfId="37" applyBorder="1" applyProtection="1"/>
    <xf numFmtId="0" fontId="14" fillId="0" borderId="5" xfId="37" applyFont="1" applyBorder="1" applyProtection="1"/>
    <xf numFmtId="0" fontId="11" fillId="0" borderId="0" xfId="37" applyFont="1" applyBorder="1"/>
    <xf numFmtId="0" fontId="11" fillId="0" borderId="0" xfId="0" applyFont="1" applyBorder="1"/>
    <xf numFmtId="0" fontId="4" fillId="0" borderId="0" xfId="37" applyBorder="1" applyProtection="1"/>
    <xf numFmtId="0" fontId="4" fillId="0" borderId="5" xfId="37" applyBorder="1"/>
    <xf numFmtId="0" fontId="14" fillId="0" borderId="0" xfId="37" applyFont="1" applyBorder="1" applyProtection="1"/>
    <xf numFmtId="0" fontId="16" fillId="0" borderId="5" xfId="37" applyFont="1" applyBorder="1" applyProtection="1"/>
    <xf numFmtId="0" fontId="5" fillId="0" borderId="0" xfId="0" applyFont="1" applyBorder="1"/>
    <xf numFmtId="0" fontId="4" fillId="0" borderId="0" xfId="37" applyBorder="1"/>
    <xf numFmtId="0" fontId="11" fillId="0" borderId="23" xfId="37" applyFont="1" applyFill="1" applyBorder="1" applyAlignment="1">
      <alignment horizontal="center"/>
    </xf>
    <xf numFmtId="0" fontId="5" fillId="0" borderId="15" xfId="0" applyFont="1" applyBorder="1"/>
    <xf numFmtId="0" fontId="4" fillId="0" borderId="0" xfId="37"/>
    <xf numFmtId="0" fontId="17" fillId="0" borderId="0" xfId="37" applyFont="1" applyBorder="1" applyProtection="1"/>
    <xf numFmtId="0" fontId="11" fillId="0" borderId="11" xfId="37" applyFont="1" applyBorder="1" applyAlignment="1"/>
    <xf numFmtId="0" fontId="4" fillId="0" borderId="11" xfId="37" applyBorder="1" applyAlignment="1" applyProtection="1"/>
    <xf numFmtId="0" fontId="4" fillId="0" borderId="11" xfId="37" applyBorder="1" applyAlignment="1"/>
    <xf numFmtId="0" fontId="4" fillId="0" borderId="24" xfId="37" applyBorder="1" applyAlignment="1"/>
    <xf numFmtId="2" fontId="18" fillId="0" borderId="25" xfId="37" applyNumberFormat="1" applyFont="1" applyFill="1" applyBorder="1" applyAlignment="1">
      <alignment horizontal="center" vertical="center"/>
    </xf>
    <xf numFmtId="0" fontId="14" fillId="0" borderId="5" xfId="37" applyFont="1" applyFill="1" applyBorder="1" applyAlignment="1" applyProtection="1">
      <alignment horizontal="left" vertical="center" indent="2"/>
      <protection locked="0"/>
    </xf>
    <xf numFmtId="2" fontId="19" fillId="0" borderId="13" xfId="37" applyNumberFormat="1" applyFont="1" applyFill="1" applyBorder="1" applyAlignment="1">
      <alignment horizontal="center" vertical="center"/>
    </xf>
    <xf numFmtId="2" fontId="18" fillId="0" borderId="15" xfId="37" applyNumberFormat="1" applyFont="1" applyFill="1" applyBorder="1" applyAlignment="1">
      <alignment horizontal="center"/>
    </xf>
    <xf numFmtId="0" fontId="2" fillId="0" borderId="19" xfId="37" applyFont="1" applyFill="1" applyBorder="1" applyAlignment="1" applyProtection="1">
      <protection locked="0"/>
    </xf>
    <xf numFmtId="0" fontId="18" fillId="0" borderId="0" xfId="37" applyFont="1" applyFill="1" applyBorder="1" applyAlignment="1">
      <alignment horizontal="center"/>
    </xf>
    <xf numFmtId="2" fontId="18" fillId="0" borderId="20" xfId="37" applyNumberFormat="1" applyFont="1" applyFill="1" applyBorder="1" applyAlignment="1">
      <alignment horizontal="center"/>
    </xf>
    <xf numFmtId="0" fontId="18" fillId="0" borderId="16" xfId="37" applyFont="1" applyFill="1" applyBorder="1" applyAlignment="1">
      <alignment horizontal="center"/>
    </xf>
    <xf numFmtId="0" fontId="18" fillId="0" borderId="13" xfId="37" applyFont="1" applyFill="1" applyBorder="1" applyAlignment="1">
      <alignment horizontal="center"/>
    </xf>
    <xf numFmtId="0" fontId="4" fillId="0" borderId="5" xfId="37" applyBorder="1" applyProtection="1"/>
    <xf numFmtId="0" fontId="20" fillId="0" borderId="0" xfId="37" applyFont="1" applyBorder="1" applyProtection="1"/>
    <xf numFmtId="0" fontId="14" fillId="0" borderId="0" xfId="37" applyFont="1" applyBorder="1" applyAlignment="1" applyProtection="1">
      <alignment horizontal="left"/>
    </xf>
    <xf numFmtId="0" fontId="4" fillId="0" borderId="26" xfId="37" applyBorder="1"/>
    <xf numFmtId="0" fontId="13" fillId="0" borderId="5" xfId="37" applyFont="1" applyBorder="1" applyProtection="1"/>
    <xf numFmtId="0" fontId="18" fillId="0" borderId="16" xfId="37" applyFont="1" applyBorder="1" applyAlignment="1" applyProtection="1">
      <alignment horizontal="center"/>
    </xf>
    <xf numFmtId="0" fontId="18" fillId="0" borderId="27" xfId="37" applyFont="1" applyBorder="1" applyAlignment="1" applyProtection="1">
      <alignment horizontal="center"/>
    </xf>
    <xf numFmtId="0" fontId="18" fillId="0" borderId="28" xfId="37" applyFont="1" applyBorder="1" applyAlignment="1">
      <alignment horizontal="center"/>
    </xf>
    <xf numFmtId="0" fontId="2" fillId="0" borderId="13" xfId="37" applyNumberFormat="1" applyFont="1" applyBorder="1" applyProtection="1"/>
    <xf numFmtId="0" fontId="2" fillId="0" borderId="29" xfId="37" applyNumberFormat="1" applyFont="1" applyBorder="1" applyProtection="1"/>
    <xf numFmtId="166" fontId="2" fillId="3" borderId="28" xfId="37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NumberFormat="1" applyFont="1" applyBorder="1" applyAlignment="1">
      <alignment horizontal="center"/>
    </xf>
    <xf numFmtId="0" fontId="13" fillId="0" borderId="31" xfId="37" applyFont="1" applyFill="1" applyBorder="1" applyAlignment="1" applyProtection="1">
      <alignment horizontal="center"/>
    </xf>
    <xf numFmtId="0" fontId="18" fillId="0" borderId="13" xfId="37" applyFont="1" applyBorder="1" applyAlignment="1">
      <alignment horizontal="center"/>
    </xf>
    <xf numFmtId="0" fontId="2" fillId="0" borderId="12" xfId="37" applyNumberFormat="1" applyFont="1" applyBorder="1" applyProtection="1"/>
    <xf numFmtId="166" fontId="2" fillId="3" borderId="16" xfId="37" applyNumberFormat="1" applyFont="1" applyFill="1" applyBorder="1" applyAlignment="1" applyProtection="1">
      <alignment horizontal="center"/>
      <protection locked="0"/>
    </xf>
    <xf numFmtId="166" fontId="2" fillId="3" borderId="13" xfId="37" applyNumberFormat="1" applyFont="1" applyFill="1" applyBorder="1" applyAlignment="1" applyProtection="1">
      <alignment horizontal="center"/>
      <protection locked="0"/>
    </xf>
    <xf numFmtId="0" fontId="18" fillId="0" borderId="16" xfId="37" applyFont="1" applyBorder="1" applyAlignment="1">
      <alignment horizontal="center"/>
    </xf>
    <xf numFmtId="0" fontId="2" fillId="0" borderId="14" xfId="37" applyNumberFormat="1" applyFont="1" applyBorder="1" applyProtection="1"/>
    <xf numFmtId="166" fontId="2" fillId="3" borderId="32" xfId="37" applyNumberFormat="1" applyFont="1" applyFill="1" applyBorder="1" applyAlignment="1" applyProtection="1">
      <alignment horizontal="center"/>
      <protection locked="0"/>
    </xf>
    <xf numFmtId="0" fontId="18" fillId="0" borderId="33" xfId="37" applyFont="1" applyBorder="1" applyAlignment="1">
      <alignment horizontal="center"/>
    </xf>
    <xf numFmtId="0" fontId="2" fillId="0" borderId="3" xfId="37" applyNumberFormat="1" applyFont="1" applyBorder="1" applyProtection="1"/>
    <xf numFmtId="166" fontId="2" fillId="3" borderId="33" xfId="37" applyNumberFormat="1" applyFont="1" applyFill="1" applyBorder="1" applyAlignment="1" applyProtection="1">
      <alignment horizontal="center"/>
      <protection locked="0"/>
    </xf>
    <xf numFmtId="166" fontId="2" fillId="3" borderId="34" xfId="37" applyNumberFormat="1" applyFont="1" applyFill="1" applyBorder="1" applyAlignment="1" applyProtection="1">
      <alignment horizontal="center"/>
      <protection locked="0"/>
    </xf>
    <xf numFmtId="166" fontId="2" fillId="3" borderId="35" xfId="37" applyNumberFormat="1" applyFont="1" applyFill="1" applyBorder="1" applyAlignment="1" applyProtection="1">
      <alignment horizontal="center"/>
      <protection locked="0"/>
    </xf>
    <xf numFmtId="0" fontId="2" fillId="0" borderId="18" xfId="37" applyFont="1" applyFill="1" applyBorder="1" applyAlignment="1" applyProtection="1">
      <alignment horizontal="center"/>
    </xf>
    <xf numFmtId="0" fontId="2" fillId="0" borderId="5" xfId="37" applyFont="1" applyBorder="1" applyProtection="1"/>
    <xf numFmtId="0" fontId="4" fillId="0" borderId="26" xfId="37" applyBorder="1" applyProtection="1"/>
    <xf numFmtId="0" fontId="11" fillId="0" borderId="5" xfId="37" applyFont="1" applyBorder="1" applyProtection="1"/>
    <xf numFmtId="0" fontId="11" fillId="0" borderId="0" xfId="37" applyFont="1" applyBorder="1" applyProtection="1"/>
    <xf numFmtId="0" fontId="2" fillId="0" borderId="0" xfId="37" applyFont="1" applyBorder="1"/>
    <xf numFmtId="0" fontId="4" fillId="0" borderId="36" xfId="37" applyFill="1" applyBorder="1" applyProtection="1">
      <protection locked="0"/>
    </xf>
    <xf numFmtId="0" fontId="4" fillId="0" borderId="37" xfId="37" applyFill="1" applyBorder="1" applyProtection="1">
      <protection locked="0"/>
    </xf>
    <xf numFmtId="0" fontId="21" fillId="0" borderId="38" xfId="37" applyFont="1" applyFill="1" applyBorder="1" applyAlignment="1" applyProtection="1">
      <alignment horizontal="left" vertical="center" indent="2"/>
      <protection locked="0"/>
    </xf>
    <xf numFmtId="0" fontId="21" fillId="0" borderId="39" xfId="37" applyFont="1" applyFill="1" applyBorder="1" applyAlignment="1" applyProtection="1">
      <alignment horizontal="left" vertical="center" indent="2"/>
      <protection locked="0"/>
    </xf>
    <xf numFmtId="0" fontId="40" fillId="0" borderId="0" xfId="0" applyFont="1"/>
    <xf numFmtId="0" fontId="41" fillId="0" borderId="0" xfId="0" applyFont="1"/>
    <xf numFmtId="0" fontId="0" fillId="0" borderId="40" xfId="0" applyBorder="1"/>
    <xf numFmtId="0" fontId="14" fillId="0" borderId="41" xfId="0" applyFont="1" applyBorder="1" applyProtection="1"/>
    <xf numFmtId="0" fontId="0" fillId="0" borderId="41" xfId="0" applyBorder="1"/>
    <xf numFmtId="0" fontId="0" fillId="0" borderId="41" xfId="0" applyBorder="1" applyProtection="1"/>
    <xf numFmtId="0" fontId="0" fillId="0" borderId="42" xfId="0" applyBorder="1"/>
    <xf numFmtId="0" fontId="2" fillId="0" borderId="0" xfId="0" applyFont="1"/>
    <xf numFmtId="0" fontId="0" fillId="0" borderId="43" xfId="0" applyBorder="1"/>
    <xf numFmtId="0" fontId="0" fillId="0" borderId="0" xfId="0" applyBorder="1"/>
    <xf numFmtId="0" fontId="13" fillId="0" borderId="0" xfId="0" applyFont="1" applyBorder="1" applyProtection="1"/>
    <xf numFmtId="0" fontId="0" fillId="0" borderId="0" xfId="0" applyBorder="1" applyProtection="1"/>
    <xf numFmtId="0" fontId="11" fillId="0" borderId="20" xfId="0" applyFont="1" applyFill="1" applyBorder="1" applyProtection="1"/>
    <xf numFmtId="0" fontId="14" fillId="0" borderId="12" xfId="0" applyFont="1" applyFill="1" applyBorder="1" applyProtection="1"/>
    <xf numFmtId="0" fontId="0" fillId="0" borderId="44" xfId="0" applyBorder="1"/>
    <xf numFmtId="0" fontId="16" fillId="0" borderId="0" xfId="0" applyFont="1" applyBorder="1" applyProtection="1"/>
    <xf numFmtId="0" fontId="14" fillId="0" borderId="0" xfId="0" applyFont="1" applyBorder="1"/>
    <xf numFmtId="0" fontId="12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20" fillId="0" borderId="0" xfId="0" applyFont="1" applyBorder="1" applyProtection="1"/>
    <xf numFmtId="0" fontId="0" fillId="0" borderId="45" xfId="0" applyBorder="1"/>
    <xf numFmtId="2" fontId="2" fillId="0" borderId="46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7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50" xfId="0" applyFont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1" fillId="0" borderId="12" xfId="0" applyFont="1" applyBorder="1" applyProtection="1"/>
    <xf numFmtId="0" fontId="11" fillId="0" borderId="12" xfId="0" applyNumberFormat="1" applyFont="1" applyBorder="1" applyProtection="1"/>
    <xf numFmtId="0" fontId="11" fillId="0" borderId="35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51" xfId="0" applyNumberFormat="1" applyFont="1" applyBorder="1" applyAlignment="1">
      <alignment horizontal="center"/>
    </xf>
    <xf numFmtId="0" fontId="13" fillId="0" borderId="52" xfId="0" applyFont="1" applyFill="1" applyBorder="1" applyAlignment="1" applyProtection="1">
      <alignment horizontal="center"/>
    </xf>
    <xf numFmtId="0" fontId="13" fillId="0" borderId="53" xfId="0" applyFont="1" applyFill="1" applyBorder="1" applyAlignment="1" applyProtection="1">
      <alignment horizontal="center"/>
    </xf>
    <xf numFmtId="0" fontId="12" fillId="0" borderId="54" xfId="0" applyFont="1" applyBorder="1" applyAlignment="1">
      <alignment horizontal="center"/>
    </xf>
    <xf numFmtId="0" fontId="11" fillId="0" borderId="55" xfId="0" applyNumberFormat="1" applyFont="1" applyBorder="1" applyAlignment="1" applyProtection="1">
      <alignment horizontal="left"/>
    </xf>
    <xf numFmtId="0" fontId="11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56" xfId="0" applyNumberFormat="1" applyFont="1" applyBorder="1" applyAlignment="1">
      <alignment horizontal="center"/>
    </xf>
    <xf numFmtId="0" fontId="13" fillId="0" borderId="20" xfId="0" applyFont="1" applyBorder="1" applyProtection="1"/>
    <xf numFmtId="0" fontId="0" fillId="0" borderId="12" xfId="0" applyBorder="1"/>
    <xf numFmtId="0" fontId="14" fillId="0" borderId="57" xfId="0" applyFont="1" applyFill="1" applyBorder="1" applyAlignment="1" applyProtection="1">
      <alignment horizontal="center"/>
    </xf>
    <xf numFmtId="0" fontId="14" fillId="0" borderId="58" xfId="0" applyFont="1" applyFill="1" applyBorder="1" applyAlignment="1" applyProtection="1">
      <alignment horizontal="center"/>
    </xf>
    <xf numFmtId="0" fontId="14" fillId="4" borderId="59" xfId="0" applyFont="1" applyFill="1" applyBorder="1" applyAlignment="1" applyProtection="1">
      <alignment horizontal="center"/>
    </xf>
    <xf numFmtId="0" fontId="14" fillId="4" borderId="60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2" fillId="0" borderId="0" xfId="0" applyFont="1" applyBorder="1"/>
    <xf numFmtId="0" fontId="0" fillId="0" borderId="47" xfId="0" applyBorder="1"/>
    <xf numFmtId="0" fontId="0" fillId="0" borderId="61" xfId="0" applyFill="1" applyBorder="1" applyProtection="1">
      <protection locked="0"/>
    </xf>
    <xf numFmtId="0" fontId="21" fillId="0" borderId="62" xfId="0" applyFont="1" applyFill="1" applyBorder="1" applyAlignment="1" applyProtection="1">
      <alignment horizontal="left" vertical="center" indent="2"/>
      <protection locked="0"/>
    </xf>
    <xf numFmtId="0" fontId="0" fillId="0" borderId="63" xfId="0" applyBorder="1"/>
    <xf numFmtId="49" fontId="1" fillId="0" borderId="17" xfId="0" quotePrefix="1" applyNumberFormat="1" applyFont="1" applyFill="1" applyBorder="1" applyAlignment="1" applyProtection="1">
      <alignment horizontal="center"/>
    </xf>
    <xf numFmtId="49" fontId="10" fillId="0" borderId="17" xfId="38" quotePrefix="1" applyNumberFormat="1" applyFont="1" applyFill="1" applyBorder="1" applyAlignment="1" applyProtection="1">
      <alignment horizontal="center"/>
    </xf>
    <xf numFmtId="49" fontId="8" fillId="0" borderId="17" xfId="0" quotePrefix="1" applyNumberFormat="1" applyFont="1" applyFill="1" applyBorder="1" applyAlignment="1" applyProtection="1">
      <alignment horizontal="center"/>
    </xf>
    <xf numFmtId="49" fontId="8" fillId="0" borderId="16" xfId="0" quotePrefix="1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  <protection locked="0"/>
    </xf>
    <xf numFmtId="1" fontId="2" fillId="5" borderId="13" xfId="0" quotePrefix="1" applyNumberFormat="1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49" fontId="22" fillId="0" borderId="1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166" fontId="2" fillId="3" borderId="16" xfId="37" quotePrefix="1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Fill="1" applyBorder="1" applyAlignment="1" applyProtection="1">
      <alignment horizontal="left"/>
    </xf>
    <xf numFmtId="0" fontId="21" fillId="6" borderId="9" xfId="0" applyFont="1" applyFill="1" applyBorder="1" applyAlignment="1" applyProtection="1">
      <alignment horizontal="center" vertical="center"/>
    </xf>
    <xf numFmtId="0" fontId="21" fillId="6" borderId="64" xfId="0" applyFont="1" applyFill="1" applyBorder="1" applyAlignment="1" applyProtection="1">
      <alignment horizontal="center" vertical="center"/>
    </xf>
    <xf numFmtId="0" fontId="11" fillId="0" borderId="78" xfId="37" applyFont="1" applyFill="1" applyBorder="1" applyAlignment="1" applyProtection="1">
      <alignment horizontal="left" indent="1"/>
    </xf>
    <xf numFmtId="0" fontId="11" fillId="0" borderId="79" xfId="37" applyFont="1" applyFill="1" applyBorder="1" applyAlignment="1" applyProtection="1">
      <alignment horizontal="left" indent="1"/>
    </xf>
    <xf numFmtId="0" fontId="13" fillId="3" borderId="80" xfId="37" applyFont="1" applyFill="1" applyBorder="1" applyAlignment="1" applyProtection="1">
      <alignment horizontal="left" indent="2"/>
      <protection locked="0"/>
    </xf>
    <xf numFmtId="0" fontId="13" fillId="3" borderId="81" xfId="37" applyFont="1" applyFill="1" applyBorder="1" applyAlignment="1" applyProtection="1">
      <alignment horizontal="left" indent="2"/>
      <protection locked="0"/>
    </xf>
    <xf numFmtId="0" fontId="13" fillId="3" borderId="82" xfId="37" applyFont="1" applyFill="1" applyBorder="1" applyAlignment="1" applyProtection="1">
      <alignment horizontal="left" indent="2"/>
      <protection locked="0"/>
    </xf>
    <xf numFmtId="0" fontId="11" fillId="0" borderId="83" xfId="37" applyFont="1" applyFill="1" applyBorder="1" applyAlignment="1" applyProtection="1">
      <alignment horizontal="left" indent="1"/>
    </xf>
    <xf numFmtId="0" fontId="11" fillId="0" borderId="35" xfId="37" applyFont="1" applyFill="1" applyBorder="1" applyAlignment="1" applyProtection="1">
      <alignment horizontal="left" indent="1"/>
    </xf>
    <xf numFmtId="164" fontId="15" fillId="3" borderId="20" xfId="37" applyNumberFormat="1" applyFont="1" applyFill="1" applyBorder="1" applyAlignment="1" applyProtection="1">
      <alignment horizontal="left" indent="2"/>
    </xf>
    <xf numFmtId="164" fontId="15" fillId="3" borderId="12" xfId="37" applyNumberFormat="1" applyFont="1" applyFill="1" applyBorder="1" applyAlignment="1" applyProtection="1">
      <alignment horizontal="left" indent="2"/>
    </xf>
    <xf numFmtId="164" fontId="15" fillId="3" borderId="65" xfId="37" applyNumberFormat="1" applyFont="1" applyFill="1" applyBorder="1" applyAlignment="1" applyProtection="1">
      <alignment horizontal="left" indent="2"/>
    </xf>
    <xf numFmtId="0" fontId="11" fillId="0" borderId="83" xfId="37" applyFont="1" applyBorder="1" applyAlignment="1">
      <alignment horizontal="center"/>
    </xf>
    <xf numFmtId="0" fontId="11" fillId="0" borderId="35" xfId="37" applyFont="1" applyBorder="1" applyAlignment="1">
      <alignment horizontal="center"/>
    </xf>
    <xf numFmtId="0" fontId="13" fillId="3" borderId="20" xfId="37" applyFont="1" applyFill="1" applyBorder="1" applyAlignment="1">
      <alignment horizontal="left" indent="2"/>
    </xf>
    <xf numFmtId="0" fontId="13" fillId="3" borderId="12" xfId="37" applyFont="1" applyFill="1" applyBorder="1" applyAlignment="1">
      <alignment horizontal="left" indent="2"/>
    </xf>
    <xf numFmtId="0" fontId="13" fillId="3" borderId="65" xfId="37" applyFont="1" applyFill="1" applyBorder="1" applyAlignment="1">
      <alignment horizontal="left" indent="2"/>
    </xf>
    <xf numFmtId="49" fontId="2" fillId="3" borderId="20" xfId="37" applyNumberFormat="1" applyFont="1" applyFill="1" applyBorder="1" applyAlignment="1" applyProtection="1">
      <alignment horizontal="left" indent="2"/>
      <protection locked="0"/>
    </xf>
    <xf numFmtId="49" fontId="2" fillId="3" borderId="12" xfId="37" applyNumberFormat="1" applyFont="1" applyFill="1" applyBorder="1" applyAlignment="1" applyProtection="1">
      <alignment horizontal="left" indent="2"/>
      <protection locked="0"/>
    </xf>
    <xf numFmtId="49" fontId="2" fillId="3" borderId="65" xfId="37" applyNumberFormat="1" applyFont="1" applyFill="1" applyBorder="1" applyAlignment="1" applyProtection="1">
      <alignment horizontal="left" indent="2"/>
      <protection locked="0"/>
    </xf>
    <xf numFmtId="0" fontId="12" fillId="0" borderId="66" xfId="37" applyFont="1" applyBorder="1" applyAlignment="1" applyProtection="1">
      <alignment horizontal="center"/>
    </xf>
    <xf numFmtId="0" fontId="12" fillId="0" borderId="67" xfId="37" applyFont="1" applyBorder="1" applyAlignment="1" applyProtection="1">
      <alignment horizontal="center"/>
    </xf>
    <xf numFmtId="0" fontId="13" fillId="0" borderId="20" xfId="37" applyFont="1" applyBorder="1" applyAlignment="1" applyProtection="1">
      <alignment horizontal="center"/>
    </xf>
    <xf numFmtId="0" fontId="13" fillId="0" borderId="35" xfId="37" applyFont="1" applyBorder="1" applyAlignment="1" applyProtection="1">
      <alignment horizontal="center"/>
    </xf>
    <xf numFmtId="0" fontId="11" fillId="0" borderId="68" xfId="37" applyFont="1" applyFill="1" applyBorder="1" applyAlignment="1" applyProtection="1">
      <alignment horizontal="left" indent="1"/>
    </xf>
    <xf numFmtId="0" fontId="11" fillId="0" borderId="69" xfId="37" applyFont="1" applyFill="1" applyBorder="1" applyAlignment="1" applyProtection="1">
      <alignment horizontal="left" indent="1"/>
    </xf>
    <xf numFmtId="165" fontId="13" fillId="3" borderId="70" xfId="37" applyNumberFormat="1" applyFont="1" applyFill="1" applyBorder="1" applyAlignment="1">
      <alignment horizontal="left" indent="2"/>
    </xf>
    <xf numFmtId="165" fontId="13" fillId="3" borderId="71" xfId="37" applyNumberFormat="1" applyFont="1" applyFill="1" applyBorder="1" applyAlignment="1">
      <alignment horizontal="left" indent="2"/>
    </xf>
    <xf numFmtId="165" fontId="13" fillId="3" borderId="72" xfId="37" applyNumberFormat="1" applyFont="1" applyFill="1" applyBorder="1" applyAlignment="1">
      <alignment horizontal="left" indent="2"/>
    </xf>
    <xf numFmtId="0" fontId="13" fillId="3" borderId="66" xfId="37" applyFont="1" applyFill="1" applyBorder="1" applyAlignment="1" applyProtection="1">
      <alignment horizontal="left" vertical="center" indent="2"/>
      <protection locked="0"/>
    </xf>
    <xf numFmtId="0" fontId="13" fillId="3" borderId="67" xfId="37" applyFont="1" applyFill="1" applyBorder="1" applyAlignment="1" applyProtection="1">
      <alignment horizontal="left" vertical="center" indent="2"/>
      <protection locked="0"/>
    </xf>
    <xf numFmtId="0" fontId="13" fillId="3" borderId="73" xfId="37" applyFont="1" applyFill="1" applyBorder="1" applyAlignment="1" applyProtection="1">
      <alignment horizontal="left" vertical="center" indent="2"/>
      <protection locked="0"/>
    </xf>
    <xf numFmtId="0" fontId="13" fillId="3" borderId="74" xfId="37" applyFont="1" applyFill="1" applyBorder="1" applyAlignment="1" applyProtection="1">
      <alignment horizontal="left" vertical="center" indent="2"/>
      <protection locked="0"/>
    </xf>
    <xf numFmtId="0" fontId="2" fillId="3" borderId="75" xfId="37" applyFont="1" applyFill="1" applyBorder="1" applyAlignment="1" applyProtection="1">
      <alignment horizontal="left" indent="2"/>
      <protection locked="0"/>
    </xf>
    <xf numFmtId="0" fontId="2" fillId="3" borderId="76" xfId="37" applyFont="1" applyFill="1" applyBorder="1" applyAlignment="1" applyProtection="1">
      <alignment horizontal="left" indent="2"/>
      <protection locked="0"/>
    </xf>
    <xf numFmtId="0" fontId="2" fillId="3" borderId="29" xfId="37" applyFont="1" applyFill="1" applyBorder="1" applyAlignment="1" applyProtection="1">
      <alignment horizontal="left" indent="2"/>
      <protection locked="0"/>
    </xf>
    <xf numFmtId="0" fontId="2" fillId="3" borderId="77" xfId="37" applyFont="1" applyFill="1" applyBorder="1" applyAlignment="1" applyProtection="1">
      <alignment horizontal="left" indent="2"/>
      <protection locked="0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49" fontId="8" fillId="0" borderId="0" xfId="0" applyNumberFormat="1" applyFont="1" applyFill="1" applyBorder="1" applyAlignment="1" applyProtection="1">
      <alignment horizontal="center"/>
    </xf>
    <xf numFmtId="166" fontId="2" fillId="3" borderId="32" xfId="37" quotePrefix="1" applyNumberFormat="1" applyFont="1" applyFill="1" applyBorder="1" applyAlignment="1" applyProtection="1">
      <alignment horizontal="center"/>
      <protection locked="0"/>
    </xf>
    <xf numFmtId="166" fontId="2" fillId="3" borderId="28" xfId="37" quotePrefix="1" applyNumberFormat="1" applyFont="1" applyFill="1" applyBorder="1" applyAlignment="1" applyProtection="1">
      <alignment horizontal="center"/>
      <protection locked="0"/>
    </xf>
    <xf numFmtId="166" fontId="2" fillId="3" borderId="33" xfId="37" quotePrefix="1" applyNumberFormat="1" applyFont="1" applyFill="1" applyBorder="1" applyAlignment="1" applyProtection="1">
      <alignment horizontal="center"/>
      <protection locked="0"/>
    </xf>
    <xf numFmtId="166" fontId="2" fillId="3" borderId="34" xfId="37" quotePrefix="1" applyNumberFormat="1" applyFont="1" applyFill="1" applyBorder="1" applyAlignment="1" applyProtection="1">
      <alignment horizontal="center"/>
      <protection locked="0"/>
    </xf>
    <xf numFmtId="0" fontId="42" fillId="38" borderId="95" xfId="0" applyFont="1" applyFill="1" applyBorder="1"/>
    <xf numFmtId="166" fontId="2" fillId="3" borderId="13" xfId="37" quotePrefix="1" applyNumberFormat="1" applyFont="1" applyFill="1" applyBorder="1" applyAlignment="1" applyProtection="1">
      <alignment horizontal="center"/>
      <protection locked="0"/>
    </xf>
    <xf numFmtId="0" fontId="2" fillId="5" borderId="20" xfId="0" applyFont="1" applyFill="1" applyBorder="1" applyAlignment="1" applyProtection="1">
      <alignment horizontal="left"/>
      <protection locked="0"/>
    </xf>
    <xf numFmtId="0" fontId="2" fillId="5" borderId="35" xfId="0" applyFont="1" applyFill="1" applyBorder="1" applyAlignment="1" applyProtection="1">
      <alignment horizontal="left"/>
      <protection locked="0"/>
    </xf>
    <xf numFmtId="0" fontId="2" fillId="5" borderId="12" xfId="0" applyFont="1" applyFill="1" applyBorder="1" applyAlignment="1" applyProtection="1">
      <alignment horizontal="left"/>
      <protection locked="0"/>
    </xf>
    <xf numFmtId="0" fontId="2" fillId="5" borderId="53" xfId="0" applyFont="1" applyFill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21" fillId="4" borderId="84" xfId="0" applyFont="1" applyFill="1" applyBorder="1" applyAlignment="1" applyProtection="1">
      <alignment horizontal="left" vertical="center" indent="2"/>
    </xf>
    <xf numFmtId="0" fontId="21" fillId="4" borderId="85" xfId="0" applyFont="1" applyFill="1" applyBorder="1" applyAlignment="1" applyProtection="1">
      <alignment horizontal="left" vertical="center" indent="2"/>
    </xf>
    <xf numFmtId="0" fontId="13" fillId="5" borderId="12" xfId="0" applyFont="1" applyFill="1" applyBorder="1" applyAlignment="1" applyProtection="1">
      <alignment horizontal="left"/>
      <protection locked="0"/>
    </xf>
    <xf numFmtId="0" fontId="13" fillId="5" borderId="53" xfId="0" applyFont="1" applyFill="1" applyBorder="1" applyAlignment="1" applyProtection="1">
      <alignment horizontal="left"/>
      <protection locked="0"/>
    </xf>
    <xf numFmtId="0" fontId="13" fillId="5" borderId="12" xfId="0" applyFont="1" applyFill="1" applyBorder="1" applyAlignment="1" applyProtection="1">
      <protection locked="0"/>
    </xf>
    <xf numFmtId="0" fontId="13" fillId="5" borderId="53" xfId="0" applyFont="1" applyFill="1" applyBorder="1" applyAlignment="1" applyProtection="1">
      <protection locked="0"/>
    </xf>
    <xf numFmtId="167" fontId="13" fillId="5" borderId="12" xfId="0" applyNumberFormat="1" applyFont="1" applyFill="1" applyBorder="1" applyAlignment="1" applyProtection="1">
      <alignment horizontal="left"/>
      <protection locked="0"/>
    </xf>
    <xf numFmtId="20" fontId="13" fillId="5" borderId="12" xfId="0" applyNumberFormat="1" applyFont="1" applyFill="1" applyBorder="1" applyAlignment="1" applyProtection="1">
      <protection locked="0"/>
    </xf>
    <xf numFmtId="20" fontId="13" fillId="5" borderId="53" xfId="0" applyNumberFormat="1" applyFont="1" applyFill="1" applyBorder="1" applyAlignment="1" applyProtection="1">
      <protection locked="0"/>
    </xf>
    <xf numFmtId="0" fontId="13" fillId="5" borderId="20" xfId="0" applyFont="1" applyFill="1" applyBorder="1" applyAlignment="1" applyProtection="1">
      <alignment horizontal="left" vertical="center" indent="2"/>
      <protection locked="0"/>
    </xf>
    <xf numFmtId="0" fontId="13" fillId="5" borderId="35" xfId="0" applyFont="1" applyFill="1" applyBorder="1" applyAlignment="1" applyProtection="1">
      <alignment horizontal="left" vertical="center" indent="2"/>
      <protection locked="0"/>
    </xf>
    <xf numFmtId="0" fontId="13" fillId="5" borderId="12" xfId="0" applyFont="1" applyFill="1" applyBorder="1" applyAlignment="1" applyProtection="1">
      <alignment horizontal="left" vertical="center" indent="2"/>
      <protection locked="0"/>
    </xf>
    <xf numFmtId="0" fontId="13" fillId="5" borderId="53" xfId="0" applyFont="1" applyFill="1" applyBorder="1" applyAlignment="1" applyProtection="1">
      <alignment horizontal="left" vertical="center" indent="2"/>
      <protection locked="0"/>
    </xf>
    <xf numFmtId="164" fontId="15" fillId="3" borderId="70" xfId="37" applyNumberFormat="1" applyFont="1" applyFill="1" applyBorder="1" applyAlignment="1" applyProtection="1">
      <alignment horizontal="center"/>
      <protection locked="0"/>
    </xf>
    <xf numFmtId="164" fontId="15" fillId="3" borderId="71" xfId="37" applyNumberFormat="1" applyFont="1" applyFill="1" applyBorder="1" applyAlignment="1" applyProtection="1">
      <alignment horizontal="center"/>
      <protection locked="0"/>
    </xf>
    <xf numFmtId="164" fontId="15" fillId="3" borderId="69" xfId="37" applyNumberFormat="1" applyFont="1" applyFill="1" applyBorder="1" applyAlignment="1" applyProtection="1">
      <alignment horizontal="center"/>
      <protection locked="0"/>
    </xf>
    <xf numFmtId="49" fontId="0" fillId="0" borderId="15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ali 2" xfId="37" xr:uid="{00000000-0005-0000-0000-000024000000}"/>
    <cellStyle name="Normaali 3" xfId="38" xr:uid="{00000000-0005-0000-0000-000025000000}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B131FC-BA16-4C57-8AEE-45CF21083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717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3" name="Picture 28">
          <a:extLst>
            <a:ext uri="{FF2B5EF4-FFF2-40B4-BE49-F238E27FC236}">
              <a16:creationId xmlns:a16="http://schemas.microsoft.com/office/drawing/2014/main" id="{C1C80117-DBDA-42E4-9A46-49BC655E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B4B2334-8CEF-4981-B020-D862DF6E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5" name="Picture 28">
          <a:extLst>
            <a:ext uri="{FF2B5EF4-FFF2-40B4-BE49-F238E27FC236}">
              <a16:creationId xmlns:a16="http://schemas.microsoft.com/office/drawing/2014/main" id="{1B137BB3-AC38-41C3-8A4C-FD96E932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312B800C-B2E1-4D3A-86CA-E183A4C9C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93048939-B817-42FC-A7AF-9169C7D8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BEBD1E5-554F-4B98-A5CC-CEB829D52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2C274D5-689D-4D29-8DFF-DBA7058F1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1717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0" name="Picture 28">
          <a:extLst>
            <a:ext uri="{FF2B5EF4-FFF2-40B4-BE49-F238E27FC236}">
              <a16:creationId xmlns:a16="http://schemas.microsoft.com/office/drawing/2014/main" id="{2AA614D2-8ABE-459F-875C-E2A27B66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5097085D-AD92-4AB2-97AD-BADEC79FE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2" name="Picture 28">
          <a:extLst>
            <a:ext uri="{FF2B5EF4-FFF2-40B4-BE49-F238E27FC236}">
              <a16:creationId xmlns:a16="http://schemas.microsoft.com/office/drawing/2014/main" id="{7313A0A6-E89E-4A96-93A1-D663067C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E45DCDC7-9BF0-474C-A5CF-73B2B876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4" name="Picture 28">
          <a:extLst>
            <a:ext uri="{FF2B5EF4-FFF2-40B4-BE49-F238E27FC236}">
              <a16:creationId xmlns:a16="http://schemas.microsoft.com/office/drawing/2014/main" id="{5EA04F6B-30D0-41E7-AAAF-6743FFE02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676A7C0-17CD-4AF7-A69F-5EDEEC56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63F2E741-22D1-41F4-B7AE-E4387DD74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5336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FC3AF7DC-F7DC-44CC-98B3-A1C284A8E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8956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690F573-F037-4814-800A-80CF8E2F4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2575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61F73D6D-316A-4479-A7E9-7B330DEE6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B36696EB-6FF2-4188-9E73-20C6A9F98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8097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A316FE07-01C1-42ED-B7C9-DAFD07255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478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339C3266-E638-405E-8133-62F46DCF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4478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586FD9D6-9D24-4E8D-AD12-061BF290B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858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C25E00B4-4E9B-4198-A398-D912DFE1D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858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B4A452F4-BC67-43F9-BEEE-5450AA245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239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42C2A576-958C-4721-833D-728DD0637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7239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4A70764C-7985-40C3-BCF8-2401C324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EBE98B1B-A375-450E-A7FD-EB6BFCDFE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C3643127-E1A0-4A71-915E-DE4E3BB3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30" name="Picture 1">
          <a:extLst>
            <a:ext uri="{FF2B5EF4-FFF2-40B4-BE49-F238E27FC236}">
              <a16:creationId xmlns:a16="http://schemas.microsoft.com/office/drawing/2014/main" id="{7EFA61D1-71A6-4124-BB90-242AD10A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1" name="Picture 28">
          <a:extLst>
            <a:ext uri="{FF2B5EF4-FFF2-40B4-BE49-F238E27FC236}">
              <a16:creationId xmlns:a16="http://schemas.microsoft.com/office/drawing/2014/main" id="{CEE22C0B-88C1-4A15-9DFE-EB2BB125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2" name="Picture 1">
          <a:extLst>
            <a:ext uri="{FF2B5EF4-FFF2-40B4-BE49-F238E27FC236}">
              <a16:creationId xmlns:a16="http://schemas.microsoft.com/office/drawing/2014/main" id="{B59E1FFC-A0F7-4E8E-AE19-7A580586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3" name="Picture 28">
          <a:extLst>
            <a:ext uri="{FF2B5EF4-FFF2-40B4-BE49-F238E27FC236}">
              <a16:creationId xmlns:a16="http://schemas.microsoft.com/office/drawing/2014/main" id="{1ED63079-4B15-42D7-A1EB-322368A38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4" name="Picture 1">
          <a:extLst>
            <a:ext uri="{FF2B5EF4-FFF2-40B4-BE49-F238E27FC236}">
              <a16:creationId xmlns:a16="http://schemas.microsoft.com/office/drawing/2014/main" id="{4F9FA3A4-8EB9-41D0-A01C-18D8926C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35" name="Picture 1">
          <a:extLst>
            <a:ext uri="{FF2B5EF4-FFF2-40B4-BE49-F238E27FC236}">
              <a16:creationId xmlns:a16="http://schemas.microsoft.com/office/drawing/2014/main" id="{2AF3D153-38D8-4859-8070-6DB9859A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3147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6" name="Picture 28">
          <a:extLst>
            <a:ext uri="{FF2B5EF4-FFF2-40B4-BE49-F238E27FC236}">
              <a16:creationId xmlns:a16="http://schemas.microsoft.com/office/drawing/2014/main" id="{44F62E88-6DCD-450B-BE01-F2CC4E66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7" name="Picture 1">
          <a:extLst>
            <a:ext uri="{FF2B5EF4-FFF2-40B4-BE49-F238E27FC236}">
              <a16:creationId xmlns:a16="http://schemas.microsoft.com/office/drawing/2014/main" id="{5D877E43-8E32-4403-AE92-B449563A9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8" name="Picture 28">
          <a:extLst>
            <a:ext uri="{FF2B5EF4-FFF2-40B4-BE49-F238E27FC236}">
              <a16:creationId xmlns:a16="http://schemas.microsoft.com/office/drawing/2014/main" id="{DF7AD2C9-3434-4030-A2E2-D9D14A02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39" name="Picture 1">
          <a:extLst>
            <a:ext uri="{FF2B5EF4-FFF2-40B4-BE49-F238E27FC236}">
              <a16:creationId xmlns:a16="http://schemas.microsoft.com/office/drawing/2014/main" id="{3031A0AD-B5C0-430E-818A-F36410A6C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40" name="Picture 1">
          <a:extLst>
            <a:ext uri="{FF2B5EF4-FFF2-40B4-BE49-F238E27FC236}">
              <a16:creationId xmlns:a16="http://schemas.microsoft.com/office/drawing/2014/main" id="{7F382E41-82AC-44E4-ABC6-282E4F2C5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1" name="Picture 28">
          <a:extLst>
            <a:ext uri="{FF2B5EF4-FFF2-40B4-BE49-F238E27FC236}">
              <a16:creationId xmlns:a16="http://schemas.microsoft.com/office/drawing/2014/main" id="{72361099-0454-45F4-ABBA-69EDD3B0D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2" name="Picture 1">
          <a:extLst>
            <a:ext uri="{FF2B5EF4-FFF2-40B4-BE49-F238E27FC236}">
              <a16:creationId xmlns:a16="http://schemas.microsoft.com/office/drawing/2014/main" id="{7F92DA30-39D4-4CB3-AFE6-9C38DC9F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3" name="Picture 28">
          <a:extLst>
            <a:ext uri="{FF2B5EF4-FFF2-40B4-BE49-F238E27FC236}">
              <a16:creationId xmlns:a16="http://schemas.microsoft.com/office/drawing/2014/main" id="{1EA1A934-CBBE-40A6-A67D-872E8B23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4" name="Picture 1">
          <a:extLst>
            <a:ext uri="{FF2B5EF4-FFF2-40B4-BE49-F238E27FC236}">
              <a16:creationId xmlns:a16="http://schemas.microsoft.com/office/drawing/2014/main" id="{E81AD6AD-C560-41E5-8109-3DB3E8D4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45" name="Picture 1">
          <a:extLst>
            <a:ext uri="{FF2B5EF4-FFF2-40B4-BE49-F238E27FC236}">
              <a16:creationId xmlns:a16="http://schemas.microsoft.com/office/drawing/2014/main" id="{A4DEF7FC-2E23-472D-8BA4-5AF420CC8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08420E93-D0F0-4AF5-A732-F84B9EFC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7" name="Picture 1">
          <a:extLst>
            <a:ext uri="{FF2B5EF4-FFF2-40B4-BE49-F238E27FC236}">
              <a16:creationId xmlns:a16="http://schemas.microsoft.com/office/drawing/2014/main" id="{C06C6376-AAE2-4F57-B299-36B35B5DD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8" name="Picture 28">
          <a:extLst>
            <a:ext uri="{FF2B5EF4-FFF2-40B4-BE49-F238E27FC236}">
              <a16:creationId xmlns:a16="http://schemas.microsoft.com/office/drawing/2014/main" id="{8F904078-FFDB-4C91-A746-E3FB2819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49" name="Picture 1">
          <a:extLst>
            <a:ext uri="{FF2B5EF4-FFF2-40B4-BE49-F238E27FC236}">
              <a16:creationId xmlns:a16="http://schemas.microsoft.com/office/drawing/2014/main" id="{622D3122-98D2-47D1-B83F-C3EC2E69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50" name="Picture 1">
          <a:extLst>
            <a:ext uri="{FF2B5EF4-FFF2-40B4-BE49-F238E27FC236}">
              <a16:creationId xmlns:a16="http://schemas.microsoft.com/office/drawing/2014/main" id="{DCB54CCD-B803-4F64-9C10-57EB4E45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1" name="Picture 28">
          <a:extLst>
            <a:ext uri="{FF2B5EF4-FFF2-40B4-BE49-F238E27FC236}">
              <a16:creationId xmlns:a16="http://schemas.microsoft.com/office/drawing/2014/main" id="{57408D27-A7D5-4C97-94CC-72F7D849D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BA7778F6-530A-41BE-A035-3FD7109C3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3" name="Picture 28">
          <a:extLst>
            <a:ext uri="{FF2B5EF4-FFF2-40B4-BE49-F238E27FC236}">
              <a16:creationId xmlns:a16="http://schemas.microsoft.com/office/drawing/2014/main" id="{0388B8FC-B99C-4A01-A2A2-A35756C4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4" name="Picture 1">
          <a:extLst>
            <a:ext uri="{FF2B5EF4-FFF2-40B4-BE49-F238E27FC236}">
              <a16:creationId xmlns:a16="http://schemas.microsoft.com/office/drawing/2014/main" id="{45E6CE45-FA75-46D7-9112-D44F8FFBD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5" name="Picture 1">
          <a:extLst>
            <a:ext uri="{FF2B5EF4-FFF2-40B4-BE49-F238E27FC236}">
              <a16:creationId xmlns:a16="http://schemas.microsoft.com/office/drawing/2014/main" id="{2E09BEF4-2692-4067-B530-1DC776F45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36830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6" name="Picture 28">
          <a:extLst>
            <a:ext uri="{FF2B5EF4-FFF2-40B4-BE49-F238E27FC236}">
              <a16:creationId xmlns:a16="http://schemas.microsoft.com/office/drawing/2014/main" id="{2726CB7F-5107-4DF1-9C51-7F4593F0E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7" name="Picture 1">
          <a:extLst>
            <a:ext uri="{FF2B5EF4-FFF2-40B4-BE49-F238E27FC236}">
              <a16:creationId xmlns:a16="http://schemas.microsoft.com/office/drawing/2014/main" id="{800AC6C0-7510-40BB-A561-9BF32CCB9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8" name="Picture 28">
          <a:extLst>
            <a:ext uri="{FF2B5EF4-FFF2-40B4-BE49-F238E27FC236}">
              <a16:creationId xmlns:a16="http://schemas.microsoft.com/office/drawing/2014/main" id="{40A3B42E-E83D-48F3-BD58-05C19B21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9" name="Picture 1">
          <a:extLst>
            <a:ext uri="{FF2B5EF4-FFF2-40B4-BE49-F238E27FC236}">
              <a16:creationId xmlns:a16="http://schemas.microsoft.com/office/drawing/2014/main" id="{9C6EB6A1-6739-4C60-BADE-835689EE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20CC7FB8-4143-4D14-9A29-DCDEBF137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1" name="Picture 28">
          <a:extLst>
            <a:ext uri="{FF2B5EF4-FFF2-40B4-BE49-F238E27FC236}">
              <a16:creationId xmlns:a16="http://schemas.microsoft.com/office/drawing/2014/main" id="{64A816E5-0077-4E60-8DB2-639D6DC73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2" name="Picture 1">
          <a:extLst>
            <a:ext uri="{FF2B5EF4-FFF2-40B4-BE49-F238E27FC236}">
              <a16:creationId xmlns:a16="http://schemas.microsoft.com/office/drawing/2014/main" id="{C1A43D3C-C420-4B4F-BC58-53AB85D78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3" name="Picture 28">
          <a:extLst>
            <a:ext uri="{FF2B5EF4-FFF2-40B4-BE49-F238E27FC236}">
              <a16:creationId xmlns:a16="http://schemas.microsoft.com/office/drawing/2014/main" id="{3A642651-5B30-4B99-915B-42449FFD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4" name="Picture 1">
          <a:extLst>
            <a:ext uri="{FF2B5EF4-FFF2-40B4-BE49-F238E27FC236}">
              <a16:creationId xmlns:a16="http://schemas.microsoft.com/office/drawing/2014/main" id="{E8EBC87E-8B56-4C41-AED7-8F225896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5" name="Picture 1">
          <a:extLst>
            <a:ext uri="{FF2B5EF4-FFF2-40B4-BE49-F238E27FC236}">
              <a16:creationId xmlns:a16="http://schemas.microsoft.com/office/drawing/2014/main" id="{3840AB27-1F62-4EB3-B3ED-86824368B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0" y="5156200"/>
          <a:ext cx="6127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6" name="Picture 28">
          <a:extLst>
            <a:ext uri="{FF2B5EF4-FFF2-40B4-BE49-F238E27FC236}">
              <a16:creationId xmlns:a16="http://schemas.microsoft.com/office/drawing/2014/main" id="{613E99F4-2002-4677-8E4A-F6A90AAF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7" name="Picture 1">
          <a:extLst>
            <a:ext uri="{FF2B5EF4-FFF2-40B4-BE49-F238E27FC236}">
              <a16:creationId xmlns:a16="http://schemas.microsoft.com/office/drawing/2014/main" id="{CBF888F7-6DE6-449C-9495-75995D97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8" name="Picture 28">
          <a:extLst>
            <a:ext uri="{FF2B5EF4-FFF2-40B4-BE49-F238E27FC236}">
              <a16:creationId xmlns:a16="http://schemas.microsoft.com/office/drawing/2014/main" id="{78B45641-5A72-45A9-A9D9-92D07AB3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69" name="Picture 1">
          <a:extLst>
            <a:ext uri="{FF2B5EF4-FFF2-40B4-BE49-F238E27FC236}">
              <a16:creationId xmlns:a16="http://schemas.microsoft.com/office/drawing/2014/main" id="{20540D98-7BE3-448D-B1E7-9CDA72828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370</xdr:row>
      <xdr:rowOff>28575</xdr:rowOff>
    </xdr:from>
    <xdr:to>
      <xdr:col>2</xdr:col>
      <xdr:colOff>371475</xdr:colOff>
      <xdr:row>373</xdr:row>
      <xdr:rowOff>47625</xdr:rowOff>
    </xdr:to>
    <xdr:pic>
      <xdr:nvPicPr>
        <xdr:cNvPr id="70" name="Picture 1">
          <a:extLst>
            <a:ext uri="{FF2B5EF4-FFF2-40B4-BE49-F238E27FC236}">
              <a16:creationId xmlns:a16="http://schemas.microsoft.com/office/drawing/2014/main" id="{19E4FEF3-2B94-4502-A266-3DCD23A35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0673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1" name="Picture 28">
          <a:extLst>
            <a:ext uri="{FF2B5EF4-FFF2-40B4-BE49-F238E27FC236}">
              <a16:creationId xmlns:a16="http://schemas.microsoft.com/office/drawing/2014/main" id="{36FA3D35-2EA8-4EC9-B121-B9D47984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2" name="Picture 1">
          <a:extLst>
            <a:ext uri="{FF2B5EF4-FFF2-40B4-BE49-F238E27FC236}">
              <a16:creationId xmlns:a16="http://schemas.microsoft.com/office/drawing/2014/main" id="{B4583DC4-59A2-484E-973C-2C95D8BA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3" name="Picture 28">
          <a:extLst>
            <a:ext uri="{FF2B5EF4-FFF2-40B4-BE49-F238E27FC236}">
              <a16:creationId xmlns:a16="http://schemas.microsoft.com/office/drawing/2014/main" id="{867A4577-E1CF-4364-BE4D-6D74BC055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4" name="Picture 1">
          <a:extLst>
            <a:ext uri="{FF2B5EF4-FFF2-40B4-BE49-F238E27FC236}">
              <a16:creationId xmlns:a16="http://schemas.microsoft.com/office/drawing/2014/main" id="{1F9C88E2-0949-4A01-89F2-F54C8481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75" name="Picture 1">
          <a:extLst>
            <a:ext uri="{FF2B5EF4-FFF2-40B4-BE49-F238E27FC236}">
              <a16:creationId xmlns:a16="http://schemas.microsoft.com/office/drawing/2014/main" id="{4B5C0F6E-1A7B-4067-993B-E996F53D7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42925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6" name="Picture 28">
          <a:extLst>
            <a:ext uri="{FF2B5EF4-FFF2-40B4-BE49-F238E27FC236}">
              <a16:creationId xmlns:a16="http://schemas.microsoft.com/office/drawing/2014/main" id="{7DF08721-1B5A-4236-A8B3-A0C71E35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7" name="Picture 1">
          <a:extLst>
            <a:ext uri="{FF2B5EF4-FFF2-40B4-BE49-F238E27FC236}">
              <a16:creationId xmlns:a16="http://schemas.microsoft.com/office/drawing/2014/main" id="{25AF1309-EC38-4CC9-A424-F5771181A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8" name="Picture 28">
          <a:extLst>
            <a:ext uri="{FF2B5EF4-FFF2-40B4-BE49-F238E27FC236}">
              <a16:creationId xmlns:a16="http://schemas.microsoft.com/office/drawing/2014/main" id="{1F35089A-76FB-49AD-B858-FAEA7808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79" name="Picture 1">
          <a:extLst>
            <a:ext uri="{FF2B5EF4-FFF2-40B4-BE49-F238E27FC236}">
              <a16:creationId xmlns:a16="http://schemas.microsoft.com/office/drawing/2014/main" id="{AAE958CE-BCC3-464D-9862-2142B7236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80" name="Picture 1">
          <a:extLst>
            <a:ext uri="{FF2B5EF4-FFF2-40B4-BE49-F238E27FC236}">
              <a16:creationId xmlns:a16="http://schemas.microsoft.com/office/drawing/2014/main" id="{B792E012-B4AD-4A90-8D01-C8A4EC02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5791200"/>
          <a:ext cx="6064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9"/>
  <sheetViews>
    <sheetView tabSelected="1"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146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35">
      <c r="A7" s="15" t="s">
        <v>7</v>
      </c>
      <c r="B7" s="15" t="s">
        <v>154</v>
      </c>
      <c r="C7" s="15" t="s">
        <v>155</v>
      </c>
      <c r="D7" s="15" t="s">
        <v>119</v>
      </c>
      <c r="E7" s="15" t="s">
        <v>8</v>
      </c>
      <c r="F7" s="15" t="s">
        <v>454</v>
      </c>
      <c r="G7" s="15" t="s">
        <v>455</v>
      </c>
      <c r="H7" s="15" t="s">
        <v>7</v>
      </c>
      <c r="I7" s="16"/>
      <c r="J7" s="18" t="s">
        <v>373</v>
      </c>
    </row>
    <row r="8" spans="1:10" ht="14.25" customHeight="1" x14ac:dyDescent="0.35">
      <c r="A8" s="15" t="s">
        <v>8</v>
      </c>
      <c r="B8" s="15" t="s">
        <v>156</v>
      </c>
      <c r="C8" s="15" t="s">
        <v>157</v>
      </c>
      <c r="D8" s="15" t="s">
        <v>109</v>
      </c>
      <c r="E8" s="15" t="s">
        <v>85</v>
      </c>
      <c r="F8" s="15" t="s">
        <v>456</v>
      </c>
      <c r="G8" s="15" t="s">
        <v>457</v>
      </c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 t="s">
        <v>85</v>
      </c>
      <c r="C9" s="15" t="s">
        <v>158</v>
      </c>
      <c r="D9" s="15" t="s">
        <v>25</v>
      </c>
      <c r="E9" s="15" t="s">
        <v>7</v>
      </c>
      <c r="F9" s="15" t="s">
        <v>23</v>
      </c>
      <c r="G9" s="15" t="s">
        <v>458</v>
      </c>
      <c r="H9" s="15" t="s">
        <v>8</v>
      </c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 t="s">
        <v>459</v>
      </c>
      <c r="E13" s="15" t="s">
        <v>460</v>
      </c>
      <c r="F13" s="15" t="s">
        <v>459</v>
      </c>
      <c r="G13" s="15"/>
      <c r="H13" s="15"/>
      <c r="I13" s="15" t="s">
        <v>421</v>
      </c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 t="s">
        <v>461</v>
      </c>
      <c r="E16" s="15" t="s">
        <v>461</v>
      </c>
      <c r="F16" s="15" t="s">
        <v>462</v>
      </c>
      <c r="G16" s="15" t="s">
        <v>463</v>
      </c>
      <c r="H16" s="15"/>
      <c r="I16" s="15" t="s">
        <v>18</v>
      </c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464</v>
      </c>
      <c r="E17" s="15" t="s">
        <v>465</v>
      </c>
      <c r="F17" s="15" t="s">
        <v>460</v>
      </c>
      <c r="G17" s="15"/>
      <c r="H17" s="15"/>
      <c r="I17" s="15" t="s">
        <v>421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374</v>
      </c>
    </row>
    <row r="21" spans="1:10" ht="14.25" customHeight="1" x14ac:dyDescent="0.35">
      <c r="A21" s="15" t="s">
        <v>7</v>
      </c>
      <c r="B21" s="15" t="s">
        <v>159</v>
      </c>
      <c r="C21" s="15" t="s">
        <v>160</v>
      </c>
      <c r="D21" s="15" t="s">
        <v>119</v>
      </c>
      <c r="E21" s="15" t="s">
        <v>8</v>
      </c>
      <c r="F21" s="15" t="s">
        <v>454</v>
      </c>
      <c r="G21" s="15" t="s">
        <v>466</v>
      </c>
      <c r="H21" s="15" t="s">
        <v>7</v>
      </c>
      <c r="I21" s="16"/>
      <c r="J21" s="18"/>
    </row>
    <row r="22" spans="1:10" ht="14.25" customHeight="1" x14ac:dyDescent="0.35">
      <c r="A22" s="15" t="s">
        <v>8</v>
      </c>
      <c r="B22" s="15" t="s">
        <v>156</v>
      </c>
      <c r="C22" s="15" t="s">
        <v>161</v>
      </c>
      <c r="D22" s="15" t="s">
        <v>109</v>
      </c>
      <c r="E22" s="15" t="s">
        <v>85</v>
      </c>
      <c r="F22" s="15" t="s">
        <v>456</v>
      </c>
      <c r="G22" s="15" t="s">
        <v>467</v>
      </c>
      <c r="H22" s="15" t="s">
        <v>9</v>
      </c>
      <c r="I22" s="16"/>
      <c r="J22" s="19"/>
    </row>
    <row r="23" spans="1:10" ht="14.25" customHeight="1" x14ac:dyDescent="0.35">
      <c r="A23" s="15" t="s">
        <v>9</v>
      </c>
      <c r="B23" s="15" t="s">
        <v>85</v>
      </c>
      <c r="C23" s="15" t="s">
        <v>162</v>
      </c>
      <c r="D23" s="15" t="s">
        <v>163</v>
      </c>
      <c r="E23" s="15" t="s">
        <v>7</v>
      </c>
      <c r="F23" s="15" t="s">
        <v>23</v>
      </c>
      <c r="G23" s="15" t="s">
        <v>468</v>
      </c>
      <c r="H23" s="15" t="s">
        <v>8</v>
      </c>
      <c r="I23" s="16"/>
      <c r="J23" s="19"/>
    </row>
    <row r="24" spans="1:10" ht="14.25" customHeight="1" x14ac:dyDescent="0.3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469</v>
      </c>
      <c r="E27" s="15" t="s">
        <v>465</v>
      </c>
      <c r="F27" s="15" t="s">
        <v>469</v>
      </c>
      <c r="G27" s="15"/>
      <c r="H27" s="15"/>
      <c r="I27" s="15" t="s">
        <v>421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 t="s">
        <v>461</v>
      </c>
      <c r="E30" s="15" t="s">
        <v>459</v>
      </c>
      <c r="F30" s="15" t="s">
        <v>461</v>
      </c>
      <c r="G30" s="15" t="s">
        <v>470</v>
      </c>
      <c r="H30" s="15"/>
      <c r="I30" s="15" t="s">
        <v>18</v>
      </c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 t="s">
        <v>471</v>
      </c>
      <c r="E31" s="15" t="s">
        <v>472</v>
      </c>
      <c r="F31" s="15" t="s">
        <v>469</v>
      </c>
      <c r="G31" s="15"/>
      <c r="H31" s="15"/>
      <c r="I31" s="15" t="s">
        <v>421</v>
      </c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3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 t="s">
        <v>375</v>
      </c>
    </row>
    <row r="35" spans="1:10" ht="14.25" customHeight="1" x14ac:dyDescent="0.35">
      <c r="A35" s="15" t="s">
        <v>7</v>
      </c>
      <c r="B35" s="15" t="s">
        <v>106</v>
      </c>
      <c r="C35" s="15" t="s">
        <v>164</v>
      </c>
      <c r="D35" s="15" t="s">
        <v>119</v>
      </c>
      <c r="E35" s="15" t="s">
        <v>8</v>
      </c>
      <c r="F35" s="15" t="s">
        <v>454</v>
      </c>
      <c r="G35" s="15" t="s">
        <v>473</v>
      </c>
      <c r="H35" s="15" t="s">
        <v>7</v>
      </c>
      <c r="I35" s="16"/>
      <c r="J35" s="19"/>
    </row>
    <row r="36" spans="1:10" ht="14.25" customHeight="1" x14ac:dyDescent="0.35">
      <c r="A36" s="15" t="s">
        <v>8</v>
      </c>
      <c r="B36" s="15" t="s">
        <v>165</v>
      </c>
      <c r="C36" s="15" t="s">
        <v>166</v>
      </c>
      <c r="D36" s="15" t="s">
        <v>109</v>
      </c>
      <c r="E36" s="15" t="s">
        <v>7</v>
      </c>
      <c r="F36" s="15" t="s">
        <v>23</v>
      </c>
      <c r="G36" s="15" t="s">
        <v>474</v>
      </c>
      <c r="H36" s="15" t="s">
        <v>8</v>
      </c>
      <c r="I36" s="16"/>
      <c r="J36" s="19"/>
    </row>
    <row r="37" spans="1:10" ht="14.25" customHeight="1" x14ac:dyDescent="0.35">
      <c r="A37" s="15" t="s">
        <v>9</v>
      </c>
      <c r="B37" s="15" t="s">
        <v>85</v>
      </c>
      <c r="C37" s="15" t="s">
        <v>167</v>
      </c>
      <c r="D37" s="15" t="s">
        <v>25</v>
      </c>
      <c r="E37" s="15" t="s">
        <v>85</v>
      </c>
      <c r="F37" s="15" t="s">
        <v>456</v>
      </c>
      <c r="G37" s="15" t="s">
        <v>475</v>
      </c>
      <c r="H37" s="15" t="s">
        <v>9</v>
      </c>
      <c r="I37" s="16"/>
      <c r="J37" s="19"/>
    </row>
    <row r="38" spans="1:10" ht="14.25" customHeight="1" x14ac:dyDescent="0.3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customHeight="1" outlineLevel="1" x14ac:dyDescent="0.3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3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35">
      <c r="A41" s="19"/>
      <c r="B41" s="23"/>
      <c r="C41" s="15" t="s">
        <v>18</v>
      </c>
      <c r="D41" s="15" t="s">
        <v>459</v>
      </c>
      <c r="E41" s="15" t="s">
        <v>464</v>
      </c>
      <c r="F41" s="15" t="s">
        <v>459</v>
      </c>
      <c r="G41" s="15"/>
      <c r="H41" s="15"/>
      <c r="I41" s="15" t="s">
        <v>421</v>
      </c>
      <c r="J41" s="15" t="s">
        <v>10</v>
      </c>
    </row>
    <row r="42" spans="1:10" ht="14.25" customHeight="1" outlineLevel="1" x14ac:dyDescent="0.3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3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35">
      <c r="A44" s="19"/>
      <c r="B44" s="23"/>
      <c r="C44" s="15" t="s">
        <v>21</v>
      </c>
      <c r="D44" s="15" t="s">
        <v>476</v>
      </c>
      <c r="E44" s="15" t="s">
        <v>477</v>
      </c>
      <c r="F44" s="15" t="s">
        <v>478</v>
      </c>
      <c r="G44" s="15" t="s">
        <v>459</v>
      </c>
      <c r="H44" s="15"/>
      <c r="I44" s="15" t="s">
        <v>420</v>
      </c>
      <c r="J44" s="15" t="s">
        <v>10</v>
      </c>
    </row>
    <row r="45" spans="1:10" ht="14.25" customHeight="1" outlineLevel="1" x14ac:dyDescent="0.35">
      <c r="A45" s="19"/>
      <c r="B45" s="23"/>
      <c r="C45" s="15" t="s">
        <v>22</v>
      </c>
      <c r="D45" s="15" t="s">
        <v>479</v>
      </c>
      <c r="E45" s="15" t="s">
        <v>479</v>
      </c>
      <c r="F45" s="15" t="s">
        <v>464</v>
      </c>
      <c r="G45" s="15"/>
      <c r="H45" s="15"/>
      <c r="I45" s="15" t="s">
        <v>421</v>
      </c>
      <c r="J45" s="15" t="s">
        <v>9</v>
      </c>
    </row>
    <row r="46" spans="1:10" ht="14.25" customHeight="1" outlineLevel="1" x14ac:dyDescent="0.3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x14ac:dyDescent="0.3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3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8" t="s">
        <v>376</v>
      </c>
    </row>
    <row r="49" spans="1:10" ht="14.25" customHeight="1" x14ac:dyDescent="0.35">
      <c r="A49" s="15" t="s">
        <v>7</v>
      </c>
      <c r="B49" s="15" t="s">
        <v>92</v>
      </c>
      <c r="C49" s="15" t="s">
        <v>168</v>
      </c>
      <c r="D49" s="15" t="s">
        <v>119</v>
      </c>
      <c r="E49" s="15" t="s">
        <v>9</v>
      </c>
      <c r="F49" s="15" t="s">
        <v>480</v>
      </c>
      <c r="G49" s="15" t="s">
        <v>481</v>
      </c>
      <c r="H49" s="15" t="s">
        <v>7</v>
      </c>
      <c r="I49" s="16"/>
      <c r="J49" s="19"/>
    </row>
    <row r="50" spans="1:10" ht="14.25" customHeight="1" x14ac:dyDescent="0.35">
      <c r="A50" s="15" t="s">
        <v>8</v>
      </c>
      <c r="B50" s="15" t="s">
        <v>169</v>
      </c>
      <c r="C50" s="15" t="s">
        <v>170</v>
      </c>
      <c r="D50" s="15" t="s">
        <v>30</v>
      </c>
      <c r="E50" s="15" t="s">
        <v>8</v>
      </c>
      <c r="F50" s="15" t="s">
        <v>482</v>
      </c>
      <c r="G50" s="15" t="s">
        <v>483</v>
      </c>
      <c r="H50" s="15" t="s">
        <v>8</v>
      </c>
      <c r="I50" s="16"/>
      <c r="J50" s="19"/>
    </row>
    <row r="51" spans="1:10" ht="14.25" customHeight="1" x14ac:dyDescent="0.35">
      <c r="A51" s="15" t="s">
        <v>9</v>
      </c>
      <c r="B51" s="15" t="s">
        <v>85</v>
      </c>
      <c r="C51" s="15" t="s">
        <v>171</v>
      </c>
      <c r="D51" s="15" t="s">
        <v>25</v>
      </c>
      <c r="E51" s="15" t="s">
        <v>7</v>
      </c>
      <c r="F51" s="15" t="s">
        <v>484</v>
      </c>
      <c r="G51" s="15" t="s">
        <v>485</v>
      </c>
      <c r="H51" s="15" t="s">
        <v>9</v>
      </c>
      <c r="I51" s="16"/>
      <c r="J51" s="19"/>
    </row>
    <row r="52" spans="1:10" ht="14.25" customHeight="1" x14ac:dyDescent="0.35">
      <c r="A52" s="15" t="s">
        <v>10</v>
      </c>
      <c r="B52" s="15" t="s">
        <v>85</v>
      </c>
      <c r="C52" s="15" t="s">
        <v>172</v>
      </c>
      <c r="D52" s="15" t="s">
        <v>163</v>
      </c>
      <c r="E52" s="15" t="s">
        <v>85</v>
      </c>
      <c r="F52" s="15" t="s">
        <v>486</v>
      </c>
      <c r="G52" s="15" t="s">
        <v>487</v>
      </c>
      <c r="H52" s="15" t="s">
        <v>10</v>
      </c>
      <c r="I52" s="16"/>
      <c r="J52" s="19"/>
    </row>
    <row r="53" spans="1:10" ht="15" customHeight="1" outlineLevel="1" x14ac:dyDescent="0.3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3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35">
      <c r="A55" s="19"/>
      <c r="B55" s="23"/>
      <c r="C55" s="15" t="s">
        <v>18</v>
      </c>
      <c r="D55" s="15" t="s">
        <v>479</v>
      </c>
      <c r="E55" s="15" t="s">
        <v>465</v>
      </c>
      <c r="F55" s="15" t="s">
        <v>465</v>
      </c>
      <c r="G55" s="15"/>
      <c r="H55" s="15"/>
      <c r="I55" s="15" t="s">
        <v>421</v>
      </c>
      <c r="J55" s="15" t="s">
        <v>10</v>
      </c>
    </row>
    <row r="56" spans="1:10" ht="14.25" customHeight="1" outlineLevel="1" x14ac:dyDescent="0.35">
      <c r="A56" s="19"/>
      <c r="B56" s="23"/>
      <c r="C56" s="15" t="s">
        <v>19</v>
      </c>
      <c r="D56" s="15" t="s">
        <v>464</v>
      </c>
      <c r="E56" s="15" t="s">
        <v>464</v>
      </c>
      <c r="F56" s="15" t="s">
        <v>465</v>
      </c>
      <c r="G56" s="15"/>
      <c r="H56" s="15"/>
      <c r="I56" s="15" t="s">
        <v>421</v>
      </c>
      <c r="J56" s="15" t="s">
        <v>9</v>
      </c>
    </row>
    <row r="57" spans="1:10" ht="14.25" customHeight="1" outlineLevel="1" x14ac:dyDescent="0.35">
      <c r="A57" s="19"/>
      <c r="B57" s="23"/>
      <c r="C57" s="15" t="s">
        <v>20</v>
      </c>
      <c r="D57" s="15" t="s">
        <v>479</v>
      </c>
      <c r="E57" s="15" t="s">
        <v>464</v>
      </c>
      <c r="F57" s="15" t="s">
        <v>477</v>
      </c>
      <c r="G57" s="15"/>
      <c r="H57" s="15"/>
      <c r="I57" s="15" t="s">
        <v>421</v>
      </c>
      <c r="J57" s="15" t="s">
        <v>8</v>
      </c>
    </row>
    <row r="58" spans="1:10" ht="14.25" customHeight="1" outlineLevel="1" x14ac:dyDescent="0.35">
      <c r="A58" s="19"/>
      <c r="B58" s="23"/>
      <c r="C58" s="15" t="s">
        <v>21</v>
      </c>
      <c r="D58" s="15" t="s">
        <v>465</v>
      </c>
      <c r="E58" s="15" t="s">
        <v>479</v>
      </c>
      <c r="F58" s="15" t="s">
        <v>488</v>
      </c>
      <c r="G58" s="15" t="s">
        <v>489</v>
      </c>
      <c r="H58" s="15" t="s">
        <v>490</v>
      </c>
      <c r="I58" s="15" t="s">
        <v>422</v>
      </c>
      <c r="J58" s="15" t="s">
        <v>10</v>
      </c>
    </row>
    <row r="59" spans="1:10" ht="14.25" customHeight="1" outlineLevel="1" x14ac:dyDescent="0.35">
      <c r="A59" s="19"/>
      <c r="B59" s="23"/>
      <c r="C59" s="15" t="s">
        <v>22</v>
      </c>
      <c r="D59" s="15" t="s">
        <v>491</v>
      </c>
      <c r="E59" s="15" t="s">
        <v>476</v>
      </c>
      <c r="F59" s="15" t="s">
        <v>478</v>
      </c>
      <c r="G59" s="15" t="s">
        <v>472</v>
      </c>
      <c r="H59" s="15" t="s">
        <v>477</v>
      </c>
      <c r="I59" s="15" t="s">
        <v>422</v>
      </c>
      <c r="J59" s="15" t="s">
        <v>9</v>
      </c>
    </row>
    <row r="60" spans="1:10" ht="14.25" customHeight="1" outlineLevel="1" x14ac:dyDescent="0.35">
      <c r="A60" s="19"/>
      <c r="B60" s="23"/>
      <c r="C60" s="15" t="s">
        <v>23</v>
      </c>
      <c r="D60" s="15" t="s">
        <v>492</v>
      </c>
      <c r="E60" s="15" t="s">
        <v>471</v>
      </c>
      <c r="F60" s="15" t="s">
        <v>477</v>
      </c>
      <c r="G60" s="15" t="s">
        <v>493</v>
      </c>
      <c r="H60" s="15" t="s">
        <v>479</v>
      </c>
      <c r="I60" s="15" t="s">
        <v>422</v>
      </c>
      <c r="J60" s="15" t="s">
        <v>7</v>
      </c>
    </row>
    <row r="61" spans="1:10" ht="15" customHeight="1" x14ac:dyDescent="0.3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3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8" t="s">
        <v>377</v>
      </c>
    </row>
    <row r="63" spans="1:10" ht="14.25" customHeight="1" x14ac:dyDescent="0.35">
      <c r="A63" s="15" t="s">
        <v>7</v>
      </c>
      <c r="B63" s="15" t="s">
        <v>173</v>
      </c>
      <c r="C63" s="15" t="s">
        <v>174</v>
      </c>
      <c r="D63" s="15" t="s">
        <v>25</v>
      </c>
      <c r="E63" s="15" t="s">
        <v>8</v>
      </c>
      <c r="F63" s="15" t="s">
        <v>454</v>
      </c>
      <c r="G63" s="15" t="s">
        <v>494</v>
      </c>
      <c r="H63" s="15" t="s">
        <v>7</v>
      </c>
      <c r="I63" s="16"/>
      <c r="J63" s="19"/>
    </row>
    <row r="64" spans="1:10" ht="14.25" customHeight="1" x14ac:dyDescent="0.35">
      <c r="A64" s="15" t="s">
        <v>8</v>
      </c>
      <c r="B64" s="15" t="s">
        <v>175</v>
      </c>
      <c r="C64" s="15" t="s">
        <v>176</v>
      </c>
      <c r="D64" s="15" t="s">
        <v>177</v>
      </c>
      <c r="E64" s="15"/>
      <c r="F64" s="15"/>
      <c r="G64" s="15"/>
      <c r="H64" s="15"/>
      <c r="I64" s="16"/>
      <c r="J64" s="19"/>
    </row>
    <row r="65" spans="1:10" ht="14.25" customHeight="1" x14ac:dyDescent="0.35">
      <c r="A65" s="15" t="s">
        <v>9</v>
      </c>
      <c r="B65" s="15" t="s">
        <v>85</v>
      </c>
      <c r="C65" s="15" t="s">
        <v>178</v>
      </c>
      <c r="D65" s="15" t="s">
        <v>163</v>
      </c>
      <c r="E65" s="15" t="s">
        <v>7</v>
      </c>
      <c r="F65" s="15" t="s">
        <v>495</v>
      </c>
      <c r="G65" s="15" t="s">
        <v>496</v>
      </c>
      <c r="H65" s="15" t="s">
        <v>8</v>
      </c>
      <c r="I65" s="16"/>
      <c r="J65" s="19"/>
    </row>
    <row r="66" spans="1:10" ht="14.25" customHeight="1" x14ac:dyDescent="0.35">
      <c r="A66" s="15" t="s">
        <v>10</v>
      </c>
      <c r="B66" s="15" t="s">
        <v>85</v>
      </c>
      <c r="C66" s="15" t="s">
        <v>179</v>
      </c>
      <c r="D66" s="15" t="s">
        <v>180</v>
      </c>
      <c r="E66" s="15" t="s">
        <v>85</v>
      </c>
      <c r="F66" s="15" t="s">
        <v>497</v>
      </c>
      <c r="G66" s="15" t="s">
        <v>498</v>
      </c>
      <c r="H66" s="15" t="s">
        <v>9</v>
      </c>
      <c r="I66" s="16"/>
      <c r="J66" s="19"/>
    </row>
    <row r="67" spans="1:10" ht="15" customHeight="1" outlineLevel="1" x14ac:dyDescent="0.3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3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35">
      <c r="A69" s="19"/>
      <c r="B69" s="23"/>
      <c r="C69" s="15" t="s">
        <v>18</v>
      </c>
      <c r="D69" s="15" t="s">
        <v>465</v>
      </c>
      <c r="E69" s="15" t="s">
        <v>479</v>
      </c>
      <c r="F69" s="15" t="s">
        <v>490</v>
      </c>
      <c r="G69" s="15"/>
      <c r="H69" s="15"/>
      <c r="I69" s="15" t="s">
        <v>421</v>
      </c>
      <c r="J69" s="15" t="s">
        <v>10</v>
      </c>
    </row>
    <row r="70" spans="1:10" ht="14.25" customHeight="1" outlineLevel="1" x14ac:dyDescent="0.35">
      <c r="A70" s="19"/>
      <c r="B70" s="23"/>
      <c r="C70" s="15" t="s">
        <v>19</v>
      </c>
      <c r="D70" s="15"/>
      <c r="E70" s="15"/>
      <c r="F70" s="15"/>
      <c r="G70" s="15"/>
      <c r="H70" s="15"/>
      <c r="I70" s="15"/>
      <c r="J70" s="15" t="s">
        <v>9</v>
      </c>
    </row>
    <row r="71" spans="1:10" ht="14.25" customHeight="1" outlineLevel="1" x14ac:dyDescent="0.35">
      <c r="A71" s="19"/>
      <c r="B71" s="23"/>
      <c r="C71" s="15" t="s">
        <v>20</v>
      </c>
      <c r="D71" s="15" t="s">
        <v>465</v>
      </c>
      <c r="E71" s="15" t="s">
        <v>459</v>
      </c>
      <c r="F71" s="15" t="s">
        <v>465</v>
      </c>
      <c r="G71" s="15"/>
      <c r="H71" s="15"/>
      <c r="I71" s="15" t="s">
        <v>421</v>
      </c>
      <c r="J71" s="15" t="s">
        <v>8</v>
      </c>
    </row>
    <row r="72" spans="1:10" ht="14.25" customHeight="1" outlineLevel="1" x14ac:dyDescent="0.35">
      <c r="A72" s="19"/>
      <c r="B72" s="23"/>
      <c r="C72" s="15" t="s">
        <v>21</v>
      </c>
      <c r="D72" s="15"/>
      <c r="E72" s="15"/>
      <c r="F72" s="15"/>
      <c r="G72" s="15"/>
      <c r="H72" s="15"/>
      <c r="I72" s="15"/>
      <c r="J72" s="15" t="s">
        <v>10</v>
      </c>
    </row>
    <row r="73" spans="1:10" ht="14.25" customHeight="1" outlineLevel="1" x14ac:dyDescent="0.35">
      <c r="A73" s="19"/>
      <c r="B73" s="23"/>
      <c r="C73" s="15" t="s">
        <v>22</v>
      </c>
      <c r="D73" s="15"/>
      <c r="E73" s="15"/>
      <c r="F73" s="15"/>
      <c r="G73" s="15"/>
      <c r="H73" s="15"/>
      <c r="I73" s="15"/>
      <c r="J73" s="15" t="s">
        <v>9</v>
      </c>
    </row>
    <row r="74" spans="1:10" ht="14.25" customHeight="1" outlineLevel="1" x14ac:dyDescent="0.35">
      <c r="A74" s="19"/>
      <c r="B74" s="23"/>
      <c r="C74" s="15" t="s">
        <v>23</v>
      </c>
      <c r="D74" s="15" t="s">
        <v>463</v>
      </c>
      <c r="E74" s="15" t="s">
        <v>479</v>
      </c>
      <c r="F74" s="15" t="s">
        <v>465</v>
      </c>
      <c r="G74" s="15" t="s">
        <v>499</v>
      </c>
      <c r="H74" s="15" t="s">
        <v>479</v>
      </c>
      <c r="I74" s="15" t="s">
        <v>422</v>
      </c>
      <c r="J74" s="15" t="s">
        <v>7</v>
      </c>
    </row>
    <row r="75" spans="1:10" x14ac:dyDescent="0.3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35">
      <c r="A76" s="15"/>
      <c r="B76" s="15" t="s">
        <v>0</v>
      </c>
      <c r="C76" s="15" t="s">
        <v>32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 t="s">
        <v>378</v>
      </c>
    </row>
    <row r="77" spans="1:10" ht="14.25" customHeight="1" x14ac:dyDescent="0.35">
      <c r="A77" s="15" t="s">
        <v>7</v>
      </c>
      <c r="B77" s="15" t="s">
        <v>181</v>
      </c>
      <c r="C77" s="15" t="s">
        <v>182</v>
      </c>
      <c r="D77" s="15" t="s">
        <v>30</v>
      </c>
      <c r="E77" s="15" t="s">
        <v>8</v>
      </c>
      <c r="F77" s="15" t="s">
        <v>500</v>
      </c>
      <c r="G77" s="15" t="s">
        <v>501</v>
      </c>
      <c r="H77" s="15" t="s">
        <v>8</v>
      </c>
      <c r="I77" s="16"/>
      <c r="J77" s="19"/>
    </row>
    <row r="78" spans="1:10" ht="14.25" customHeight="1" x14ac:dyDescent="0.35">
      <c r="A78" s="15" t="s">
        <v>8</v>
      </c>
      <c r="B78" s="15" t="s">
        <v>183</v>
      </c>
      <c r="C78" s="15" t="s">
        <v>184</v>
      </c>
      <c r="D78" s="15" t="s">
        <v>25</v>
      </c>
      <c r="E78" s="15" t="s">
        <v>9</v>
      </c>
      <c r="F78" s="15" t="s">
        <v>502</v>
      </c>
      <c r="G78" s="15" t="s">
        <v>503</v>
      </c>
      <c r="H78" s="15" t="s">
        <v>7</v>
      </c>
      <c r="I78" s="16"/>
      <c r="J78" s="19"/>
    </row>
    <row r="79" spans="1:10" ht="14.25" customHeight="1" x14ac:dyDescent="0.35">
      <c r="A79" s="15" t="s">
        <v>9</v>
      </c>
      <c r="B79" s="15" t="s">
        <v>85</v>
      </c>
      <c r="C79" s="15" t="s">
        <v>185</v>
      </c>
      <c r="D79" s="15" t="s">
        <v>163</v>
      </c>
      <c r="E79" s="15" t="s">
        <v>85</v>
      </c>
      <c r="F79" s="15" t="s">
        <v>504</v>
      </c>
      <c r="G79" s="15" t="s">
        <v>505</v>
      </c>
      <c r="H79" s="15" t="s">
        <v>10</v>
      </c>
      <c r="I79" s="16"/>
      <c r="J79" s="19"/>
    </row>
    <row r="80" spans="1:10" ht="14.25" customHeight="1" x14ac:dyDescent="0.35">
      <c r="A80" s="15" t="s">
        <v>10</v>
      </c>
      <c r="B80" s="15" t="s">
        <v>85</v>
      </c>
      <c r="C80" s="15" t="s">
        <v>186</v>
      </c>
      <c r="D80" s="15" t="s">
        <v>98</v>
      </c>
      <c r="E80" s="15" t="s">
        <v>7</v>
      </c>
      <c r="F80" s="15" t="s">
        <v>506</v>
      </c>
      <c r="G80" s="15" t="s">
        <v>507</v>
      </c>
      <c r="H80" s="15" t="s">
        <v>9</v>
      </c>
      <c r="I80" s="16"/>
      <c r="J80" s="19"/>
    </row>
    <row r="81" spans="1:10" ht="15" customHeight="1" outlineLevel="1" x14ac:dyDescent="0.3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3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35">
      <c r="A83" s="19"/>
      <c r="B83" s="23"/>
      <c r="C83" s="15" t="s">
        <v>18</v>
      </c>
      <c r="D83" s="15" t="s">
        <v>469</v>
      </c>
      <c r="E83" s="15" t="s">
        <v>479</v>
      </c>
      <c r="F83" s="15" t="s">
        <v>472</v>
      </c>
      <c r="G83" s="15"/>
      <c r="H83" s="15"/>
      <c r="I83" s="15" t="s">
        <v>421</v>
      </c>
      <c r="J83" s="15" t="s">
        <v>10</v>
      </c>
    </row>
    <row r="84" spans="1:10" ht="14.25" customHeight="1" outlineLevel="1" x14ac:dyDescent="0.35">
      <c r="A84" s="19"/>
      <c r="B84" s="23"/>
      <c r="C84" s="15" t="s">
        <v>19</v>
      </c>
      <c r="D84" s="15" t="s">
        <v>479</v>
      </c>
      <c r="E84" s="15" t="s">
        <v>479</v>
      </c>
      <c r="F84" s="15" t="s">
        <v>465</v>
      </c>
      <c r="G84" s="15"/>
      <c r="H84" s="15"/>
      <c r="I84" s="15" t="s">
        <v>421</v>
      </c>
      <c r="J84" s="15" t="s">
        <v>9</v>
      </c>
    </row>
    <row r="85" spans="1:10" ht="14.25" customHeight="1" outlineLevel="1" x14ac:dyDescent="0.35">
      <c r="A85" s="19"/>
      <c r="B85" s="23"/>
      <c r="C85" s="15" t="s">
        <v>20</v>
      </c>
      <c r="D85" s="15" t="s">
        <v>469</v>
      </c>
      <c r="E85" s="15" t="s">
        <v>459</v>
      </c>
      <c r="F85" s="15" t="s">
        <v>477</v>
      </c>
      <c r="G85" s="15"/>
      <c r="H85" s="15"/>
      <c r="I85" s="15" t="s">
        <v>421</v>
      </c>
      <c r="J85" s="15" t="s">
        <v>8</v>
      </c>
    </row>
    <row r="86" spans="1:10" ht="14.25" customHeight="1" outlineLevel="1" x14ac:dyDescent="0.35">
      <c r="A86" s="19"/>
      <c r="B86" s="23"/>
      <c r="C86" s="15" t="s">
        <v>21</v>
      </c>
      <c r="D86" s="15" t="s">
        <v>488</v>
      </c>
      <c r="E86" s="15" t="s">
        <v>478</v>
      </c>
      <c r="F86" s="15" t="s">
        <v>465</v>
      </c>
      <c r="G86" s="15" t="s">
        <v>472</v>
      </c>
      <c r="H86" s="15"/>
      <c r="I86" s="15" t="s">
        <v>420</v>
      </c>
      <c r="J86" s="15" t="s">
        <v>10</v>
      </c>
    </row>
    <row r="87" spans="1:10" ht="14.25" customHeight="1" outlineLevel="1" x14ac:dyDescent="0.35">
      <c r="A87" s="19"/>
      <c r="B87" s="23"/>
      <c r="C87" s="15" t="s">
        <v>22</v>
      </c>
      <c r="D87" s="15" t="s">
        <v>470</v>
      </c>
      <c r="E87" s="15" t="s">
        <v>461</v>
      </c>
      <c r="F87" s="15" t="s">
        <v>461</v>
      </c>
      <c r="G87" s="15"/>
      <c r="H87" s="15"/>
      <c r="I87" s="15" t="s">
        <v>423</v>
      </c>
      <c r="J87" s="15" t="s">
        <v>9</v>
      </c>
    </row>
    <row r="88" spans="1:10" ht="14.25" customHeight="1" outlineLevel="1" x14ac:dyDescent="0.35">
      <c r="A88" s="19"/>
      <c r="B88" s="23"/>
      <c r="C88" s="15" t="s">
        <v>23</v>
      </c>
      <c r="D88" s="15" t="s">
        <v>462</v>
      </c>
      <c r="E88" s="15" t="s">
        <v>463</v>
      </c>
      <c r="F88" s="15" t="s">
        <v>461</v>
      </c>
      <c r="G88" s="15" t="s">
        <v>464</v>
      </c>
      <c r="H88" s="15" t="s">
        <v>491</v>
      </c>
      <c r="I88" s="15" t="s">
        <v>21</v>
      </c>
      <c r="J88" s="15" t="s">
        <v>7</v>
      </c>
    </row>
    <row r="89" spans="1:10" x14ac:dyDescent="0.35">
      <c r="A89" s="25"/>
      <c r="B89" s="25"/>
      <c r="C89" s="25"/>
      <c r="D89" s="25"/>
      <c r="E89" s="25"/>
      <c r="F89" s="25"/>
      <c r="G89" s="25"/>
      <c r="H89" s="25"/>
      <c r="J89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4"/>
  <sheetViews>
    <sheetView workbookViewId="0">
      <selection activeCell="G10" sqref="G10:G11"/>
    </sheetView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149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416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 t="s">
        <v>406</v>
      </c>
      <c r="F6" s="74" t="s">
        <v>389</v>
      </c>
      <c r="G6" s="74" t="s">
        <v>411</v>
      </c>
      <c r="H6" s="74"/>
      <c r="I6" s="74"/>
    </row>
    <row r="7" spans="1:9" x14ac:dyDescent="0.35">
      <c r="A7" s="34" t="s">
        <v>7</v>
      </c>
      <c r="B7" s="34" t="s">
        <v>360</v>
      </c>
      <c r="C7" s="34" t="s">
        <v>361</v>
      </c>
      <c r="D7" s="34" t="s">
        <v>30</v>
      </c>
      <c r="E7" s="35" t="s">
        <v>361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35" t="s">
        <v>361</v>
      </c>
      <c r="G8" s="28"/>
      <c r="H8" s="28"/>
      <c r="I8" s="28"/>
    </row>
    <row r="9" spans="1:9" x14ac:dyDescent="0.35">
      <c r="A9" s="33" t="s">
        <v>9</v>
      </c>
      <c r="B9" s="33" t="s">
        <v>110</v>
      </c>
      <c r="C9" s="33" t="s">
        <v>255</v>
      </c>
      <c r="D9" s="33" t="s">
        <v>30</v>
      </c>
      <c r="E9" s="35" t="s">
        <v>255</v>
      </c>
      <c r="F9" s="79" t="s">
        <v>639</v>
      </c>
      <c r="G9" s="27"/>
      <c r="H9" s="28"/>
      <c r="I9" s="28"/>
    </row>
    <row r="10" spans="1:9" x14ac:dyDescent="0.35">
      <c r="A10" s="33" t="s">
        <v>10</v>
      </c>
      <c r="B10" s="33" t="s">
        <v>113</v>
      </c>
      <c r="C10" s="33" t="s">
        <v>105</v>
      </c>
      <c r="D10" s="33" t="s">
        <v>31</v>
      </c>
      <c r="E10" s="38" t="s">
        <v>637</v>
      </c>
      <c r="F10" s="80"/>
      <c r="G10" s="304" t="s">
        <v>361</v>
      </c>
      <c r="H10" s="28"/>
      <c r="I10" s="28"/>
    </row>
    <row r="11" spans="1:9" x14ac:dyDescent="0.35">
      <c r="A11" s="34" t="s">
        <v>103</v>
      </c>
      <c r="B11" s="34" t="s">
        <v>111</v>
      </c>
      <c r="C11" s="34" t="s">
        <v>83</v>
      </c>
      <c r="D11" s="34" t="s">
        <v>31</v>
      </c>
      <c r="E11" s="35" t="s">
        <v>83</v>
      </c>
      <c r="F11" s="80"/>
      <c r="G11" s="305" t="s">
        <v>649</v>
      </c>
      <c r="H11" s="28"/>
      <c r="I11" s="28"/>
    </row>
    <row r="12" spans="1:9" x14ac:dyDescent="0.35">
      <c r="A12" s="34" t="s">
        <v>127</v>
      </c>
      <c r="B12" s="34" t="s">
        <v>114</v>
      </c>
      <c r="C12" s="34" t="s">
        <v>84</v>
      </c>
      <c r="D12" s="34" t="s">
        <v>30</v>
      </c>
      <c r="E12" s="36" t="s">
        <v>638</v>
      </c>
      <c r="F12" s="35" t="s">
        <v>363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 t="s">
        <v>363</v>
      </c>
      <c r="F13" s="82" t="s">
        <v>640</v>
      </c>
      <c r="I13" s="28"/>
    </row>
    <row r="14" spans="1:9" x14ac:dyDescent="0.35">
      <c r="A14" s="33" t="s">
        <v>112</v>
      </c>
      <c r="B14" s="33" t="s">
        <v>362</v>
      </c>
      <c r="C14" s="33" t="s">
        <v>363</v>
      </c>
      <c r="D14" s="33" t="s">
        <v>98</v>
      </c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14"/>
  <sheetViews>
    <sheetView workbookViewId="0">
      <selection activeCell="A7" sqref="A7"/>
    </sheetView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263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388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/>
      <c r="F6" s="74" t="s">
        <v>389</v>
      </c>
      <c r="G6" s="74" t="s">
        <v>411</v>
      </c>
      <c r="H6" s="74"/>
      <c r="I6" s="74"/>
    </row>
    <row r="7" spans="1:9" x14ac:dyDescent="0.35">
      <c r="A7" s="34" t="s">
        <v>7</v>
      </c>
      <c r="B7" s="34" t="s">
        <v>413</v>
      </c>
      <c r="C7" s="34" t="s">
        <v>104</v>
      </c>
      <c r="D7" s="34" t="s">
        <v>31</v>
      </c>
      <c r="E7" s="35" t="s">
        <v>104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107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 t="s">
        <v>107</v>
      </c>
      <c r="F9" s="79" t="s">
        <v>558</v>
      </c>
      <c r="G9" s="27"/>
      <c r="H9" s="28"/>
      <c r="I9" s="28"/>
    </row>
    <row r="10" spans="1:9" x14ac:dyDescent="0.35">
      <c r="A10" s="33" t="s">
        <v>10</v>
      </c>
      <c r="B10" s="33" t="s">
        <v>641</v>
      </c>
      <c r="C10" s="33" t="s">
        <v>107</v>
      </c>
      <c r="D10" s="33" t="s">
        <v>30</v>
      </c>
      <c r="E10" s="38"/>
      <c r="F10" s="80"/>
      <c r="G10" s="37" t="s">
        <v>107</v>
      </c>
      <c r="H10" s="28"/>
      <c r="I10" s="28"/>
    </row>
    <row r="11" spans="1:9" x14ac:dyDescent="0.35">
      <c r="A11" s="34" t="s">
        <v>103</v>
      </c>
      <c r="B11" s="34" t="s">
        <v>642</v>
      </c>
      <c r="C11" s="34" t="s">
        <v>257</v>
      </c>
      <c r="D11" s="34" t="s">
        <v>258</v>
      </c>
      <c r="E11" s="35" t="s">
        <v>257</v>
      </c>
      <c r="F11" s="80"/>
      <c r="G11" s="38" t="s">
        <v>643</v>
      </c>
      <c r="H11" s="28"/>
      <c r="I11" s="28"/>
    </row>
    <row r="12" spans="1:9" x14ac:dyDescent="0.35">
      <c r="A12" s="34" t="s">
        <v>127</v>
      </c>
      <c r="B12" s="34"/>
      <c r="C12" s="34"/>
      <c r="D12" s="34"/>
      <c r="E12" s="36"/>
      <c r="F12" s="81" t="s">
        <v>108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 t="s">
        <v>108</v>
      </c>
      <c r="F13" s="82" t="s">
        <v>644</v>
      </c>
      <c r="I13" s="28"/>
    </row>
    <row r="14" spans="1:9" x14ac:dyDescent="0.35">
      <c r="A14" s="33" t="s">
        <v>112</v>
      </c>
      <c r="B14" s="33" t="s">
        <v>414</v>
      </c>
      <c r="C14" s="33" t="s">
        <v>108</v>
      </c>
      <c r="D14" s="33" t="s">
        <v>102</v>
      </c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3"/>
  <sheetViews>
    <sheetView workbookViewId="0"/>
  </sheetViews>
  <sheetFormatPr defaultRowHeight="14.5" outlineLevelRow="1" x14ac:dyDescent="0.35"/>
  <cols>
    <col min="1" max="1" width="2.1796875" bestFit="1" customWidth="1"/>
    <col min="2" max="2" width="5.26953125" customWidth="1"/>
    <col min="3" max="3" width="32.26953125" bestFit="1" customWidth="1"/>
    <col min="4" max="4" width="16.81640625" customWidth="1"/>
    <col min="5" max="6" width="6.26953125" bestFit="1" customWidth="1"/>
    <col min="7" max="7" width="7.453125" bestFit="1" customWidth="1"/>
    <col min="8" max="8" width="6.26953125" bestFit="1" customWidth="1"/>
    <col min="9" max="9" width="6.54296875" bestFit="1" customWidth="1"/>
    <col min="10" max="10" width="9.17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264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375</v>
      </c>
    </row>
    <row r="7" spans="1:10" ht="14.25" customHeight="1" x14ac:dyDescent="0.35">
      <c r="A7" s="15" t="s">
        <v>7</v>
      </c>
      <c r="B7" s="15" t="s">
        <v>265</v>
      </c>
      <c r="C7" s="15" t="s">
        <v>266</v>
      </c>
      <c r="D7" s="15" t="s">
        <v>267</v>
      </c>
      <c r="E7" s="15" t="s">
        <v>8</v>
      </c>
      <c r="F7" s="15" t="s">
        <v>454</v>
      </c>
      <c r="G7" s="15" t="s">
        <v>605</v>
      </c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268</v>
      </c>
      <c r="C8" s="15" t="s">
        <v>269</v>
      </c>
      <c r="D8" s="15" t="s">
        <v>86</v>
      </c>
      <c r="E8" s="15" t="s">
        <v>7</v>
      </c>
      <c r="F8" s="15" t="s">
        <v>606</v>
      </c>
      <c r="G8" s="15" t="s">
        <v>607</v>
      </c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270</v>
      </c>
      <c r="C9" s="15" t="s">
        <v>271</v>
      </c>
      <c r="D9" s="15" t="s">
        <v>272</v>
      </c>
      <c r="E9" s="15" t="s">
        <v>85</v>
      </c>
      <c r="F9" s="15" t="s">
        <v>608</v>
      </c>
      <c r="G9" s="15" t="s">
        <v>609</v>
      </c>
      <c r="H9" s="15" t="s">
        <v>9</v>
      </c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 t="s">
        <v>464</v>
      </c>
      <c r="E13" s="15" t="s">
        <v>464</v>
      </c>
      <c r="F13" s="15" t="s">
        <v>479</v>
      </c>
      <c r="G13" s="15"/>
      <c r="H13" s="15"/>
      <c r="I13" s="15" t="s">
        <v>421</v>
      </c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 t="s">
        <v>472</v>
      </c>
      <c r="E16" s="15" t="s">
        <v>477</v>
      </c>
      <c r="F16" s="15" t="s">
        <v>462</v>
      </c>
      <c r="G16" s="15"/>
      <c r="H16" s="15"/>
      <c r="I16" s="15" t="s">
        <v>421</v>
      </c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490</v>
      </c>
      <c r="E17" s="15" t="s">
        <v>479</v>
      </c>
      <c r="F17" s="15" t="s">
        <v>479</v>
      </c>
      <c r="G17" s="15"/>
      <c r="H17" s="15"/>
      <c r="I17" s="15" t="s">
        <v>421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374</v>
      </c>
    </row>
    <row r="21" spans="1:10" ht="14.25" customHeight="1" x14ac:dyDescent="0.35">
      <c r="A21" s="15" t="s">
        <v>7</v>
      </c>
      <c r="B21" s="15" t="s">
        <v>273</v>
      </c>
      <c r="C21" s="15" t="s">
        <v>274</v>
      </c>
      <c r="D21" s="15" t="s">
        <v>145</v>
      </c>
      <c r="E21" s="15" t="s">
        <v>9</v>
      </c>
      <c r="F21" s="15" t="s">
        <v>527</v>
      </c>
      <c r="G21" s="15" t="s">
        <v>610</v>
      </c>
      <c r="H21" s="15" t="s">
        <v>7</v>
      </c>
      <c r="I21" s="16"/>
      <c r="J21" s="19"/>
    </row>
    <row r="22" spans="1:10" ht="14.25" customHeight="1" x14ac:dyDescent="0.35">
      <c r="A22" s="15" t="s">
        <v>8</v>
      </c>
      <c r="B22" s="15" t="s">
        <v>275</v>
      </c>
      <c r="C22" s="15" t="s">
        <v>276</v>
      </c>
      <c r="D22" s="15" t="s">
        <v>277</v>
      </c>
      <c r="E22" s="15" t="s">
        <v>8</v>
      </c>
      <c r="F22" s="15" t="s">
        <v>500</v>
      </c>
      <c r="G22" s="15" t="s">
        <v>553</v>
      </c>
      <c r="H22" s="15" t="s">
        <v>8</v>
      </c>
      <c r="I22" s="16"/>
      <c r="J22" s="19"/>
    </row>
    <row r="23" spans="1:10" ht="14.25" customHeight="1" x14ac:dyDescent="0.35">
      <c r="A23" s="15" t="s">
        <v>9</v>
      </c>
      <c r="B23" s="15" t="s">
        <v>278</v>
      </c>
      <c r="C23" s="15" t="s">
        <v>279</v>
      </c>
      <c r="D23" s="15" t="s">
        <v>280</v>
      </c>
      <c r="E23" s="15" t="s">
        <v>85</v>
      </c>
      <c r="F23" s="15" t="s">
        <v>486</v>
      </c>
      <c r="G23" s="15" t="s">
        <v>611</v>
      </c>
      <c r="H23" s="15" t="s">
        <v>10</v>
      </c>
      <c r="I23" s="16"/>
      <c r="J23" s="19"/>
    </row>
    <row r="24" spans="1:10" ht="14.25" customHeight="1" x14ac:dyDescent="0.35">
      <c r="A24" s="15" t="s">
        <v>10</v>
      </c>
      <c r="B24" s="15" t="s">
        <v>281</v>
      </c>
      <c r="C24" s="15" t="s">
        <v>282</v>
      </c>
      <c r="D24" s="15" t="s">
        <v>86</v>
      </c>
      <c r="E24" s="15" t="s">
        <v>7</v>
      </c>
      <c r="F24" s="15" t="s">
        <v>506</v>
      </c>
      <c r="G24" s="15" t="s">
        <v>612</v>
      </c>
      <c r="H24" s="15" t="s">
        <v>9</v>
      </c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472</v>
      </c>
      <c r="E27" s="15" t="s">
        <v>469</v>
      </c>
      <c r="F27" s="15" t="s">
        <v>472</v>
      </c>
      <c r="G27" s="15"/>
      <c r="H27" s="15"/>
      <c r="I27" s="15" t="s">
        <v>421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 t="s">
        <v>479</v>
      </c>
      <c r="E28" s="15" t="s">
        <v>465</v>
      </c>
      <c r="F28" s="15" t="s">
        <v>469</v>
      </c>
      <c r="G28" s="15"/>
      <c r="H28" s="15"/>
      <c r="I28" s="15" t="s">
        <v>421</v>
      </c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 t="s">
        <v>613</v>
      </c>
      <c r="E29" s="15" t="s">
        <v>469</v>
      </c>
      <c r="F29" s="15" t="s">
        <v>469</v>
      </c>
      <c r="G29" s="15"/>
      <c r="H29" s="15"/>
      <c r="I29" s="15" t="s">
        <v>421</v>
      </c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 t="s">
        <v>462</v>
      </c>
      <c r="E30" s="15" t="s">
        <v>479</v>
      </c>
      <c r="F30" s="15" t="s">
        <v>472</v>
      </c>
      <c r="G30" s="15"/>
      <c r="H30" s="15"/>
      <c r="I30" s="15" t="s">
        <v>421</v>
      </c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 t="s">
        <v>462</v>
      </c>
      <c r="E31" s="15" t="s">
        <v>459</v>
      </c>
      <c r="F31" s="15" t="s">
        <v>464</v>
      </c>
      <c r="G31" s="15"/>
      <c r="H31" s="15"/>
      <c r="I31" s="15" t="s">
        <v>421</v>
      </c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 t="s">
        <v>493</v>
      </c>
      <c r="E32" s="15" t="s">
        <v>461</v>
      </c>
      <c r="F32" s="15" t="s">
        <v>477</v>
      </c>
      <c r="G32" s="15" t="s">
        <v>477</v>
      </c>
      <c r="H32" s="15" t="s">
        <v>491</v>
      </c>
      <c r="I32" s="15" t="s">
        <v>21</v>
      </c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7"/>
  <sheetViews>
    <sheetView workbookViewId="0"/>
  </sheetViews>
  <sheetFormatPr defaultRowHeight="14.5" x14ac:dyDescent="0.35"/>
  <cols>
    <col min="1" max="1" width="3.26953125" customWidth="1"/>
    <col min="2" max="2" width="5.54296875" customWidth="1"/>
    <col min="3" max="3" width="28.1796875" bestFit="1" customWidth="1"/>
    <col min="4" max="4" width="15.81640625" bestFit="1" customWidth="1"/>
    <col min="5" max="5" width="23.81640625" bestFit="1" customWidth="1"/>
    <col min="6" max="8" width="16.7265625" customWidth="1"/>
  </cols>
  <sheetData>
    <row r="1" spans="1:8" ht="15" thickBot="1" x14ac:dyDescent="0.4"/>
    <row r="2" spans="1:8" ht="17.5" x14ac:dyDescent="0.35">
      <c r="A2" s="45"/>
      <c r="B2" s="2" t="s">
        <v>187</v>
      </c>
      <c r="C2" s="3"/>
      <c r="D2" s="3"/>
      <c r="E2" s="4"/>
      <c r="F2" s="46"/>
      <c r="G2" s="47"/>
      <c r="H2" s="47"/>
    </row>
    <row r="3" spans="1:8" ht="15.5" x14ac:dyDescent="0.35">
      <c r="A3" s="45"/>
      <c r="B3" s="8" t="s">
        <v>264</v>
      </c>
      <c r="C3" s="7"/>
      <c r="D3" s="7"/>
      <c r="E3" s="9"/>
      <c r="F3" s="46"/>
      <c r="G3" s="47"/>
      <c r="H3" s="47"/>
    </row>
    <row r="4" spans="1:8" ht="16" thickBot="1" x14ac:dyDescent="0.4">
      <c r="A4" s="45"/>
      <c r="B4" s="10" t="s">
        <v>401</v>
      </c>
      <c r="C4" s="11"/>
      <c r="D4" s="233" t="s">
        <v>417</v>
      </c>
      <c r="E4" s="12"/>
      <c r="F4" s="46"/>
      <c r="G4" s="47"/>
      <c r="H4" s="47"/>
    </row>
    <row r="5" spans="1:8" x14ac:dyDescent="0.35">
      <c r="A5" s="48"/>
      <c r="B5" s="49"/>
      <c r="C5" s="49"/>
      <c r="D5" s="49"/>
      <c r="E5" s="50"/>
      <c r="F5" s="47"/>
      <c r="G5" s="47"/>
      <c r="H5" s="47"/>
    </row>
    <row r="6" spans="1:8" x14ac:dyDescent="0.35">
      <c r="A6" s="51"/>
      <c r="B6" s="51" t="s">
        <v>0</v>
      </c>
      <c r="C6" s="51" t="s">
        <v>37</v>
      </c>
      <c r="D6" s="51" t="s">
        <v>2</v>
      </c>
      <c r="E6" s="84" t="s">
        <v>409</v>
      </c>
      <c r="F6" s="85" t="s">
        <v>395</v>
      </c>
      <c r="G6" s="85" t="s">
        <v>403</v>
      </c>
      <c r="H6" s="85"/>
    </row>
    <row r="7" spans="1:8" x14ac:dyDescent="0.35">
      <c r="A7" s="52" t="s">
        <v>7</v>
      </c>
      <c r="B7" s="52" t="s">
        <v>364</v>
      </c>
      <c r="C7" s="52" t="s">
        <v>322</v>
      </c>
      <c r="D7" s="52" t="s">
        <v>87</v>
      </c>
      <c r="E7" s="53" t="s">
        <v>322</v>
      </c>
      <c r="F7" s="47"/>
      <c r="G7" s="47"/>
      <c r="H7" s="47"/>
    </row>
    <row r="8" spans="1:8" x14ac:dyDescent="0.35">
      <c r="A8" s="52" t="s">
        <v>8</v>
      </c>
      <c r="B8" s="52"/>
      <c r="C8" s="52"/>
      <c r="D8" s="52"/>
      <c r="E8" s="54"/>
      <c r="F8" s="53" t="s">
        <v>266</v>
      </c>
      <c r="G8" s="47"/>
      <c r="H8" s="47"/>
    </row>
    <row r="9" spans="1:8" x14ac:dyDescent="0.35">
      <c r="A9" s="51" t="s">
        <v>9</v>
      </c>
      <c r="B9" s="51" t="s">
        <v>114</v>
      </c>
      <c r="C9" s="51" t="s">
        <v>276</v>
      </c>
      <c r="D9" s="51" t="s">
        <v>277</v>
      </c>
      <c r="E9" s="53" t="s">
        <v>266</v>
      </c>
      <c r="F9" s="54" t="s">
        <v>614</v>
      </c>
      <c r="G9" s="46"/>
      <c r="H9" s="47"/>
    </row>
    <row r="10" spans="1:8" x14ac:dyDescent="0.35">
      <c r="A10" s="51" t="s">
        <v>10</v>
      </c>
      <c r="B10" s="51" t="s">
        <v>111</v>
      </c>
      <c r="C10" s="51" t="s">
        <v>266</v>
      </c>
      <c r="D10" s="51" t="s">
        <v>267</v>
      </c>
      <c r="E10" s="55" t="s">
        <v>615</v>
      </c>
      <c r="F10" s="45"/>
      <c r="G10" s="53" t="s">
        <v>323</v>
      </c>
      <c r="H10" s="47"/>
    </row>
    <row r="11" spans="1:8" x14ac:dyDescent="0.35">
      <c r="A11" s="52" t="s">
        <v>103</v>
      </c>
      <c r="B11" s="52" t="s">
        <v>113</v>
      </c>
      <c r="C11" s="52" t="s">
        <v>274</v>
      </c>
      <c r="D11" s="52" t="s">
        <v>145</v>
      </c>
      <c r="E11" s="53" t="s">
        <v>274</v>
      </c>
      <c r="F11" s="45"/>
      <c r="G11" s="55" t="s">
        <v>616</v>
      </c>
      <c r="H11" s="47"/>
    </row>
    <row r="12" spans="1:8" x14ac:dyDescent="0.35">
      <c r="A12" s="52" t="s">
        <v>127</v>
      </c>
      <c r="B12" s="52" t="s">
        <v>110</v>
      </c>
      <c r="C12" s="52" t="s">
        <v>269</v>
      </c>
      <c r="D12" s="52" t="s">
        <v>86</v>
      </c>
      <c r="E12" s="54" t="s">
        <v>617</v>
      </c>
      <c r="F12" s="56" t="s">
        <v>323</v>
      </c>
      <c r="G12" s="46"/>
      <c r="H12" s="47"/>
    </row>
    <row r="13" spans="1:8" x14ac:dyDescent="0.35">
      <c r="A13" s="51" t="s">
        <v>126</v>
      </c>
      <c r="B13" s="51"/>
      <c r="C13" s="51"/>
      <c r="D13" s="51"/>
      <c r="E13" s="53" t="s">
        <v>323</v>
      </c>
      <c r="F13" s="222" t="s">
        <v>618</v>
      </c>
    </row>
    <row r="14" spans="1:8" x14ac:dyDescent="0.35">
      <c r="A14" s="51" t="s">
        <v>112</v>
      </c>
      <c r="B14" s="51" t="s">
        <v>365</v>
      </c>
      <c r="C14" s="51" t="s">
        <v>323</v>
      </c>
      <c r="D14" s="51" t="s">
        <v>324</v>
      </c>
      <c r="E14" s="55"/>
      <c r="F14" s="47"/>
    </row>
    <row r="16" spans="1:8" x14ac:dyDescent="0.35">
      <c r="B16" s="25"/>
      <c r="C16" s="25"/>
      <c r="D16" s="25"/>
    </row>
    <row r="17" spans="2:4" x14ac:dyDescent="0.35">
      <c r="B17" s="25"/>
      <c r="C17" s="25"/>
      <c r="D17" s="25"/>
    </row>
  </sheetData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Header>&amp;CMejlans Bollförening r.f.</oddHeader>
    <oddFooter>&amp;Cwww.mbf.fi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9"/>
  <sheetViews>
    <sheetView workbookViewId="0"/>
  </sheetViews>
  <sheetFormatPr defaultRowHeight="14.5" outlineLevelRow="1" x14ac:dyDescent="0.35"/>
  <cols>
    <col min="1" max="1" width="2.1796875" bestFit="1" customWidth="1"/>
    <col min="2" max="2" width="5.26953125" customWidth="1"/>
    <col min="3" max="3" width="32.26953125" bestFit="1" customWidth="1"/>
    <col min="4" max="4" width="16.81640625" customWidth="1"/>
    <col min="5" max="6" width="6.26953125" bestFit="1" customWidth="1"/>
    <col min="7" max="7" width="7.453125" bestFit="1" customWidth="1"/>
    <col min="8" max="8" width="6.26953125" bestFit="1" customWidth="1"/>
    <col min="9" max="9" width="6.54296875" bestFit="1" customWidth="1"/>
    <col min="10" max="10" width="9.17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283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399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375</v>
      </c>
    </row>
    <row r="7" spans="1:10" ht="14.25" customHeight="1" x14ac:dyDescent="0.35">
      <c r="A7" s="15" t="s">
        <v>7</v>
      </c>
      <c r="B7" s="15" t="s">
        <v>284</v>
      </c>
      <c r="C7" s="15" t="s">
        <v>285</v>
      </c>
      <c r="D7" s="15" t="s">
        <v>86</v>
      </c>
      <c r="E7" s="15" t="s">
        <v>9</v>
      </c>
      <c r="F7" s="15" t="s">
        <v>502</v>
      </c>
      <c r="G7" s="15" t="s">
        <v>645</v>
      </c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286</v>
      </c>
      <c r="C8" s="15" t="s">
        <v>287</v>
      </c>
      <c r="D8" s="15" t="s">
        <v>288</v>
      </c>
      <c r="E8" s="15" t="s">
        <v>8</v>
      </c>
      <c r="F8" s="15" t="s">
        <v>519</v>
      </c>
      <c r="G8" s="15" t="s">
        <v>646</v>
      </c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289</v>
      </c>
      <c r="C9" s="15" t="s">
        <v>290</v>
      </c>
      <c r="D9" s="15" t="s">
        <v>291</v>
      </c>
      <c r="E9" s="15" t="s">
        <v>85</v>
      </c>
      <c r="F9" s="15" t="s">
        <v>486</v>
      </c>
      <c r="G9" s="15" t="s">
        <v>647</v>
      </c>
      <c r="H9" s="15" t="s">
        <v>10</v>
      </c>
      <c r="I9" s="16"/>
      <c r="J9" s="19"/>
    </row>
    <row r="10" spans="1:10" ht="14.25" customHeight="1" x14ac:dyDescent="0.35">
      <c r="A10" s="15" t="s">
        <v>10</v>
      </c>
      <c r="B10" s="15" t="s">
        <v>292</v>
      </c>
      <c r="C10" s="15" t="s">
        <v>293</v>
      </c>
      <c r="D10" s="15" t="s">
        <v>87</v>
      </c>
      <c r="E10" s="15" t="s">
        <v>7</v>
      </c>
      <c r="F10" s="15" t="s">
        <v>554</v>
      </c>
      <c r="G10" s="15" t="s">
        <v>648</v>
      </c>
      <c r="H10" s="15" t="s">
        <v>9</v>
      </c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 t="s">
        <v>479</v>
      </c>
      <c r="E13" s="15" t="s">
        <v>469</v>
      </c>
      <c r="F13" s="15" t="s">
        <v>477</v>
      </c>
      <c r="G13" s="15"/>
      <c r="H13" s="15"/>
      <c r="I13" s="15" t="s">
        <v>421</v>
      </c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 t="s">
        <v>461</v>
      </c>
      <c r="E14" s="15" t="s">
        <v>459</v>
      </c>
      <c r="F14" s="15" t="s">
        <v>477</v>
      </c>
      <c r="G14" s="15" t="s">
        <v>465</v>
      </c>
      <c r="H14" s="15"/>
      <c r="I14" s="15" t="s">
        <v>420</v>
      </c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 t="s">
        <v>464</v>
      </c>
      <c r="E15" s="15" t="s">
        <v>469</v>
      </c>
      <c r="F15" s="15" t="s">
        <v>465</v>
      </c>
      <c r="G15" s="15"/>
      <c r="H15" s="15"/>
      <c r="I15" s="15" t="s">
        <v>421</v>
      </c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 t="s">
        <v>491</v>
      </c>
      <c r="E16" s="15" t="s">
        <v>477</v>
      </c>
      <c r="F16" s="15" t="s">
        <v>465</v>
      </c>
      <c r="G16" s="15" t="s">
        <v>493</v>
      </c>
      <c r="H16" s="15" t="s">
        <v>465</v>
      </c>
      <c r="I16" s="15" t="s">
        <v>422</v>
      </c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464</v>
      </c>
      <c r="E17" s="15" t="s">
        <v>479</v>
      </c>
      <c r="F17" s="15" t="s">
        <v>547</v>
      </c>
      <c r="G17" s="15" t="s">
        <v>479</v>
      </c>
      <c r="H17" s="15"/>
      <c r="I17" s="15" t="s">
        <v>420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 t="s">
        <v>547</v>
      </c>
      <c r="E18" s="15" t="s">
        <v>493</v>
      </c>
      <c r="F18" s="15" t="s">
        <v>470</v>
      </c>
      <c r="G18" s="15"/>
      <c r="H18" s="15"/>
      <c r="I18" s="15" t="s">
        <v>423</v>
      </c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5"/>
  <sheetViews>
    <sheetView topLeftCell="A2" workbookViewId="0">
      <selection activeCell="H18" sqref="H18"/>
    </sheetView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385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386</v>
      </c>
    </row>
    <row r="7" spans="1:10" ht="14.25" customHeight="1" x14ac:dyDescent="0.35">
      <c r="A7" s="15" t="s">
        <v>7</v>
      </c>
      <c r="B7" s="15" t="s">
        <v>294</v>
      </c>
      <c r="C7" s="15" t="s">
        <v>295</v>
      </c>
      <c r="D7" s="15" t="s">
        <v>119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296</v>
      </c>
      <c r="C8" s="15" t="s">
        <v>163</v>
      </c>
      <c r="D8" s="15" t="s">
        <v>163</v>
      </c>
      <c r="E8" s="15" t="s">
        <v>85</v>
      </c>
      <c r="F8" s="15"/>
      <c r="G8" s="15"/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 t="s">
        <v>296</v>
      </c>
      <c r="C9" s="15" t="s">
        <v>30</v>
      </c>
      <c r="D9" s="15" t="s">
        <v>30</v>
      </c>
      <c r="E9" s="15" t="s">
        <v>7</v>
      </c>
      <c r="F9" s="15"/>
      <c r="G9" s="15"/>
      <c r="H9" s="15" t="s">
        <v>8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420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423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421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387</v>
      </c>
    </row>
    <row r="17" spans="1:10" ht="14.25" customHeight="1" x14ac:dyDescent="0.35">
      <c r="A17" s="15" t="s">
        <v>7</v>
      </c>
      <c r="B17" s="15" t="s">
        <v>297</v>
      </c>
      <c r="C17" s="15" t="s">
        <v>109</v>
      </c>
      <c r="D17" s="15" t="s">
        <v>109</v>
      </c>
      <c r="E17" s="15" t="s">
        <v>7</v>
      </c>
      <c r="F17" s="15"/>
      <c r="G17" s="15"/>
      <c r="H17" s="15" t="s">
        <v>8</v>
      </c>
      <c r="I17" s="16"/>
      <c r="J17" s="18"/>
    </row>
    <row r="18" spans="1:10" ht="14.25" customHeight="1" x14ac:dyDescent="0.35">
      <c r="A18" s="15" t="s">
        <v>8</v>
      </c>
      <c r="B18" s="15" t="s">
        <v>296</v>
      </c>
      <c r="C18" s="15" t="s">
        <v>82</v>
      </c>
      <c r="D18" s="15" t="s">
        <v>25</v>
      </c>
      <c r="E18" s="15" t="s">
        <v>8</v>
      </c>
      <c r="F18" s="15"/>
      <c r="G18" s="15"/>
      <c r="H18" s="15" t="s">
        <v>7</v>
      </c>
      <c r="I18" s="16"/>
      <c r="J18" s="19"/>
    </row>
    <row r="19" spans="1:10" ht="14.25" customHeight="1" x14ac:dyDescent="0.35">
      <c r="A19" s="15" t="s">
        <v>9</v>
      </c>
      <c r="B19" s="15" t="s">
        <v>296</v>
      </c>
      <c r="C19" s="15" t="s">
        <v>298</v>
      </c>
      <c r="D19" s="15" t="s">
        <v>163</v>
      </c>
      <c r="E19" s="15" t="s">
        <v>85</v>
      </c>
      <c r="F19" s="15"/>
      <c r="G19" s="15"/>
      <c r="H19" s="15" t="s">
        <v>9</v>
      </c>
      <c r="I19" s="16"/>
      <c r="J19" s="19"/>
    </row>
    <row r="20" spans="1:10" ht="15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customHeight="1" outlineLevel="1" x14ac:dyDescent="0.35">
      <c r="A22" s="19"/>
      <c r="B22" s="23"/>
      <c r="C22" s="15" t="s">
        <v>18</v>
      </c>
      <c r="D22" s="15"/>
      <c r="E22" s="15"/>
      <c r="F22" s="15"/>
      <c r="G22" s="15"/>
      <c r="H22" s="15"/>
      <c r="I22" s="15" t="s">
        <v>420</v>
      </c>
      <c r="J22" s="15" t="s">
        <v>8</v>
      </c>
    </row>
    <row r="23" spans="1:10" ht="14.25" customHeight="1" outlineLevel="1" x14ac:dyDescent="0.35">
      <c r="A23" s="19"/>
      <c r="B23" s="23"/>
      <c r="C23" s="15" t="s">
        <v>21</v>
      </c>
      <c r="D23" s="15"/>
      <c r="E23" s="15"/>
      <c r="F23" s="15"/>
      <c r="G23" s="15"/>
      <c r="H23" s="15"/>
      <c r="I23" s="15" t="s">
        <v>421</v>
      </c>
      <c r="J23" s="15" t="s">
        <v>7</v>
      </c>
    </row>
    <row r="24" spans="1:10" ht="14.25" customHeight="1" outlineLevel="1" x14ac:dyDescent="0.35">
      <c r="A24" s="19"/>
      <c r="B24" s="23"/>
      <c r="C24" s="15" t="s">
        <v>22</v>
      </c>
      <c r="D24" s="15"/>
      <c r="E24" s="15"/>
      <c r="F24" s="15"/>
      <c r="G24" s="15"/>
      <c r="H24" s="15"/>
      <c r="I24" s="15" t="s">
        <v>421</v>
      </c>
      <c r="J24" s="15" t="s">
        <v>9</v>
      </c>
    </row>
    <row r="25" spans="1:10" ht="15" customHeight="1" x14ac:dyDescent="0.35">
      <c r="A25" s="19"/>
      <c r="B25" s="19"/>
      <c r="C25" s="20"/>
      <c r="D25" s="20"/>
      <c r="E25" s="24"/>
      <c r="F25" s="20"/>
      <c r="G25" s="20"/>
      <c r="H25" s="20"/>
      <c r="I25" s="20"/>
      <c r="J2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4"/>
  <sheetViews>
    <sheetView workbookViewId="0">
      <selection activeCell="E14" sqref="E14"/>
    </sheetView>
  </sheetViews>
  <sheetFormatPr defaultRowHeight="14.5" x14ac:dyDescent="0.35"/>
  <cols>
    <col min="1" max="1" width="4.1796875" customWidth="1"/>
    <col min="2" max="2" width="5.26953125" customWidth="1"/>
    <col min="3" max="3" width="16.7265625" customWidth="1"/>
    <col min="4" max="4" width="13" customWidth="1"/>
    <col min="5" max="7" width="16.7265625" customWidth="1"/>
    <col min="8" max="8" width="17.1796875" customWidth="1"/>
    <col min="9" max="9" width="8.54296875" customWidth="1"/>
  </cols>
  <sheetData>
    <row r="1" spans="1:9" ht="15" thickBot="1" x14ac:dyDescent="0.4"/>
    <row r="2" spans="1:9" ht="18" customHeight="1" x14ac:dyDescent="0.35">
      <c r="A2" s="57"/>
      <c r="B2" s="2" t="s">
        <v>187</v>
      </c>
      <c r="C2" s="3"/>
      <c r="D2" s="3"/>
      <c r="E2" s="4"/>
      <c r="F2" s="58"/>
      <c r="G2" s="59"/>
      <c r="H2" s="59"/>
      <c r="I2" s="60"/>
    </row>
    <row r="3" spans="1:9" ht="15" customHeight="1" x14ac:dyDescent="0.35">
      <c r="A3" s="57"/>
      <c r="B3" s="8" t="s">
        <v>150</v>
      </c>
      <c r="C3" s="7"/>
      <c r="D3" s="7"/>
      <c r="E3" s="9"/>
      <c r="F3" s="58"/>
      <c r="G3" s="59"/>
      <c r="H3" s="59"/>
      <c r="I3" s="60"/>
    </row>
    <row r="4" spans="1:9" ht="15" customHeight="1" thickBot="1" x14ac:dyDescent="0.4">
      <c r="A4" s="57"/>
      <c r="B4" s="10" t="s">
        <v>371</v>
      </c>
      <c r="C4" s="11"/>
      <c r="D4" s="233" t="s">
        <v>388</v>
      </c>
      <c r="E4" s="12"/>
      <c r="F4" s="58"/>
      <c r="G4" s="59"/>
      <c r="H4" s="59"/>
      <c r="I4" s="60"/>
    </row>
    <row r="5" spans="1:9" ht="15" customHeight="1" x14ac:dyDescent="0.35">
      <c r="A5" s="61"/>
      <c r="B5" s="62"/>
      <c r="C5" s="62"/>
      <c r="D5" s="62"/>
      <c r="E5" s="63"/>
      <c r="F5" s="59"/>
      <c r="G5" s="59"/>
      <c r="H5" s="59"/>
      <c r="I5" s="60"/>
    </row>
    <row r="6" spans="1:9" ht="13.5" customHeight="1" x14ac:dyDescent="0.35">
      <c r="A6" s="64"/>
      <c r="B6" s="64" t="s">
        <v>0</v>
      </c>
      <c r="C6" s="64" t="s">
        <v>37</v>
      </c>
      <c r="D6" s="64" t="s">
        <v>2</v>
      </c>
      <c r="E6" s="76" t="s">
        <v>389</v>
      </c>
      <c r="F6" s="77" t="s">
        <v>390</v>
      </c>
      <c r="G6" s="77" t="s">
        <v>391</v>
      </c>
      <c r="H6" s="59"/>
      <c r="I6" s="60"/>
    </row>
    <row r="7" spans="1:9" ht="13.5" customHeight="1" x14ac:dyDescent="0.35">
      <c r="A7" s="65">
        <v>1</v>
      </c>
      <c r="B7" s="65" t="s">
        <v>366</v>
      </c>
      <c r="C7" s="65" t="s">
        <v>25</v>
      </c>
      <c r="D7" s="65" t="s">
        <v>25</v>
      </c>
      <c r="E7" s="66" t="s">
        <v>25</v>
      </c>
      <c r="F7" s="59"/>
      <c r="G7" s="59"/>
      <c r="H7" s="67"/>
      <c r="I7" s="68"/>
    </row>
    <row r="8" spans="1:9" ht="13.5" customHeight="1" x14ac:dyDescent="0.35">
      <c r="A8" s="65">
        <v>2</v>
      </c>
      <c r="B8" s="65"/>
      <c r="C8" s="65"/>
      <c r="D8" s="65"/>
      <c r="E8" s="69"/>
      <c r="F8" s="35" t="s">
        <v>25</v>
      </c>
      <c r="G8" s="59"/>
      <c r="H8" s="67"/>
      <c r="I8" s="68"/>
    </row>
    <row r="9" spans="1:9" ht="13.5" customHeight="1" x14ac:dyDescent="0.35">
      <c r="A9" s="64">
        <v>3</v>
      </c>
      <c r="B9" s="64" t="s">
        <v>114</v>
      </c>
      <c r="C9" s="64" t="s">
        <v>109</v>
      </c>
      <c r="D9" s="64" t="s">
        <v>109</v>
      </c>
      <c r="E9" s="66" t="s">
        <v>295</v>
      </c>
      <c r="F9" s="69" t="s">
        <v>420</v>
      </c>
      <c r="G9" s="58"/>
      <c r="H9" s="67"/>
      <c r="I9" s="68"/>
    </row>
    <row r="10" spans="1:9" ht="13.5" customHeight="1" x14ac:dyDescent="0.35">
      <c r="A10" s="64">
        <v>4</v>
      </c>
      <c r="B10" s="64" t="s">
        <v>111</v>
      </c>
      <c r="C10" s="64" t="s">
        <v>295</v>
      </c>
      <c r="D10" s="64" t="s">
        <v>119</v>
      </c>
      <c r="E10" s="70" t="s">
        <v>421</v>
      </c>
      <c r="F10" s="57"/>
      <c r="G10" s="35" t="s">
        <v>25</v>
      </c>
      <c r="H10" s="67"/>
      <c r="I10" s="68"/>
    </row>
    <row r="11" spans="1:9" ht="13.5" customHeight="1" x14ac:dyDescent="0.35">
      <c r="A11" s="65">
        <v>5</v>
      </c>
      <c r="B11" s="65">
        <v>2087</v>
      </c>
      <c r="C11" s="65" t="s">
        <v>119</v>
      </c>
      <c r="D11" s="65" t="s">
        <v>119</v>
      </c>
      <c r="E11" s="66" t="s">
        <v>119</v>
      </c>
      <c r="F11" s="57"/>
      <c r="G11" s="70" t="s">
        <v>420</v>
      </c>
      <c r="I11" s="68"/>
    </row>
    <row r="12" spans="1:9" ht="13.5" customHeight="1" x14ac:dyDescent="0.35">
      <c r="A12" s="65">
        <v>6</v>
      </c>
      <c r="B12" s="65" t="s">
        <v>113</v>
      </c>
      <c r="C12" s="65" t="s">
        <v>82</v>
      </c>
      <c r="D12" s="65" t="s">
        <v>25</v>
      </c>
      <c r="E12" s="69" t="s">
        <v>421</v>
      </c>
      <c r="F12" s="72" t="s">
        <v>119</v>
      </c>
      <c r="G12" s="71"/>
      <c r="I12" s="68"/>
    </row>
    <row r="13" spans="1:9" ht="13.5" customHeight="1" x14ac:dyDescent="0.35">
      <c r="A13" s="64">
        <v>7</v>
      </c>
      <c r="B13" s="64" t="s">
        <v>110</v>
      </c>
      <c r="C13" s="64" t="s">
        <v>30</v>
      </c>
      <c r="D13" s="64" t="s">
        <v>30</v>
      </c>
      <c r="E13" s="66" t="s">
        <v>180</v>
      </c>
      <c r="F13" s="70" t="s">
        <v>420</v>
      </c>
      <c r="G13" s="71"/>
      <c r="I13" s="68"/>
    </row>
    <row r="14" spans="1:9" ht="13.5" customHeight="1" x14ac:dyDescent="0.35">
      <c r="A14" s="64">
        <v>8</v>
      </c>
      <c r="B14" s="64" t="s">
        <v>367</v>
      </c>
      <c r="C14" s="64" t="s">
        <v>180</v>
      </c>
      <c r="D14" s="64" t="s">
        <v>180</v>
      </c>
      <c r="E14" s="70" t="s">
        <v>420</v>
      </c>
      <c r="F14" s="59"/>
      <c r="G14" s="71"/>
      <c r="I14" s="68"/>
    </row>
    <row r="15" spans="1:9" ht="15" customHeight="1" x14ac:dyDescent="0.35">
      <c r="F15" s="67"/>
      <c r="I15" s="68"/>
    </row>
    <row r="16" spans="1:9" ht="13.5" customHeight="1" x14ac:dyDescent="0.35">
      <c r="B16" s="25"/>
      <c r="C16" s="25"/>
      <c r="D16" s="25"/>
      <c r="I16" s="68"/>
    </row>
    <row r="17" spans="2:9" ht="13.5" customHeight="1" x14ac:dyDescent="0.35">
      <c r="B17" s="25"/>
      <c r="C17" s="25"/>
      <c r="D17" s="25"/>
      <c r="I17" s="68"/>
    </row>
    <row r="18" spans="2:9" ht="13.5" customHeight="1" x14ac:dyDescent="0.35">
      <c r="B18" s="25"/>
      <c r="C18" s="25"/>
      <c r="D18" s="25"/>
      <c r="I18" s="68"/>
    </row>
    <row r="19" spans="2:9" ht="13.5" customHeight="1" x14ac:dyDescent="0.35">
      <c r="B19" s="25"/>
      <c r="C19" s="25"/>
      <c r="D19" s="25"/>
      <c r="I19" s="68"/>
    </row>
    <row r="20" spans="2:9" ht="13.5" customHeight="1" x14ac:dyDescent="0.35">
      <c r="I20" s="68"/>
    </row>
    <row r="21" spans="2:9" ht="13.5" customHeight="1" x14ac:dyDescent="0.35">
      <c r="I21" s="68"/>
    </row>
    <row r="22" spans="2:9" ht="13.5" customHeight="1" x14ac:dyDescent="0.35">
      <c r="I22" s="68"/>
    </row>
    <row r="23" spans="2:9" ht="13.5" customHeight="1" x14ac:dyDescent="0.35">
      <c r="G23" s="67"/>
      <c r="H23" s="67"/>
      <c r="I23" s="68"/>
    </row>
    <row r="24" spans="2:9" ht="15" customHeight="1" x14ac:dyDescent="0.35">
      <c r="G24" s="59"/>
      <c r="H24" s="59"/>
      <c r="I24" s="6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13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334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150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295</v>
      </c>
      <c r="D9" s="298"/>
      <c r="E9" s="176"/>
      <c r="F9" s="177" t="s">
        <v>45</v>
      </c>
      <c r="G9" s="297" t="s">
        <v>30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164</v>
      </c>
      <c r="D10" s="283"/>
      <c r="E10" s="179"/>
      <c r="F10" s="180" t="s">
        <v>47</v>
      </c>
      <c r="G10" s="282" t="s">
        <v>182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168</v>
      </c>
      <c r="D11" s="283"/>
      <c r="E11" s="179"/>
      <c r="F11" s="182" t="s">
        <v>49</v>
      </c>
      <c r="G11" s="282" t="s">
        <v>170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164</v>
      </c>
      <c r="D13" s="283"/>
      <c r="E13" s="179"/>
      <c r="F13" s="180"/>
      <c r="G13" s="282" t="s">
        <v>182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168</v>
      </c>
      <c r="D14" s="283"/>
      <c r="E14" s="179"/>
      <c r="F14" s="189"/>
      <c r="G14" s="282" t="s">
        <v>170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Perkkiö Lenni - Khrameshkin Vadim</v>
      </c>
      <c r="D17" s="198"/>
      <c r="E17" s="199"/>
      <c r="F17" s="225">
        <v>9</v>
      </c>
      <c r="G17" s="225">
        <v>3</v>
      </c>
      <c r="H17" s="226">
        <v>7</v>
      </c>
      <c r="I17" s="225"/>
      <c r="J17" s="225"/>
      <c r="K17" s="200">
        <f>IF(ISBLANK(F17),"",COUNTIF(F17:J17,"&gt;=0"))</f>
        <v>3</v>
      </c>
      <c r="L17" s="201">
        <f>IF(ISBLANK(F17),"",(IF(LEFT(F17,1)="-",1,0)+IF(LEFT(G17,1)="-",1,0)+IF(LEFT(H17,1)="-",1,0)+IF(LEFT(I17,1)="-",1,0)+IF(LEFT(J17,1)="-",1,0)))</f>
        <v>0</v>
      </c>
      <c r="M17" s="202">
        <f t="shared" ref="M17:N21" si="0">IF(K17=3,1,"")</f>
        <v>1</v>
      </c>
      <c r="N17" s="203" t="str">
        <f t="shared" si="0"/>
        <v/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Karjalainen Niklas - Koivumäki Jimi</v>
      </c>
      <c r="D18" s="197"/>
      <c r="E18" s="199"/>
      <c r="F18" s="227">
        <v>7</v>
      </c>
      <c r="G18" s="225">
        <v>2</v>
      </c>
      <c r="H18" s="225">
        <v>4</v>
      </c>
      <c r="I18" s="225"/>
      <c r="J18" s="225"/>
      <c r="K18" s="200">
        <f>IF(ISBLANK(F18),"",COUNTIF(F18:J18,"&gt;=0"))</f>
        <v>3</v>
      </c>
      <c r="L18" s="201">
        <f>IF(ISBLANK(F18),"",(IF(LEFT(F18,1)="-",1,0)+IF(LEFT(G18,1)="-",1,0)+IF(LEFT(H18,1)="-",1,0)+IF(LEFT(I18,1)="-",1,0)+IF(LEFT(J18,1)="-",1,0)))</f>
        <v>0</v>
      </c>
      <c r="M18" s="202">
        <f t="shared" si="0"/>
        <v>1</v>
      </c>
      <c r="N18" s="203" t="str">
        <f t="shared" si="0"/>
        <v/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Perkkiö Lenni / Karjalainen Niklas</v>
      </c>
      <c r="D19" s="206" t="str">
        <f>IF(G13&gt;"",G13&amp;" / "&amp;G14,"")</f>
        <v>Khrameshkin Vadim / Koivumäki Jimi</v>
      </c>
      <c r="E19" s="207"/>
      <c r="F19" s="228">
        <v>-11</v>
      </c>
      <c r="G19" s="229">
        <v>-7</v>
      </c>
      <c r="H19" s="230">
        <v>-11</v>
      </c>
      <c r="I19" s="230"/>
      <c r="J19" s="230"/>
      <c r="K19" s="200">
        <f>IF(ISBLANK(F19),"",COUNTIF(F19:J19,"&gt;=0"))</f>
        <v>0</v>
      </c>
      <c r="L19" s="201">
        <f>IF(ISBLANK(F19),"",(IF(LEFT(F19,1)="-",1,0)+IF(LEFT(G19,1)="-",1,0)+IF(LEFT(H19,1)="-",1,0)+IF(LEFT(I19,1)="-",1,0)+IF(LEFT(J19,1)="-",1,0)))</f>
        <v>3</v>
      </c>
      <c r="M19" s="202" t="str">
        <f t="shared" si="0"/>
        <v/>
      </c>
      <c r="N19" s="203">
        <f t="shared" si="0"/>
        <v>1</v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Perkkiö Lenni - Koivumäki Jimi</v>
      </c>
      <c r="D20" s="197"/>
      <c r="E20" s="199"/>
      <c r="F20" s="231">
        <v>2</v>
      </c>
      <c r="G20" s="225">
        <v>-9</v>
      </c>
      <c r="H20" s="225">
        <v>6</v>
      </c>
      <c r="I20" s="225">
        <v>9</v>
      </c>
      <c r="J20" s="226"/>
      <c r="K20" s="200">
        <f>IF(ISBLANK(F20),"",COUNTIF(F20:J20,"&gt;=0"))</f>
        <v>3</v>
      </c>
      <c r="L20" s="201">
        <f>IF(ISBLANK(F20),"",(IF(LEFT(F20,1)="-",1,0)+IF(LEFT(G20,1)="-",1,0)+IF(LEFT(H20,1)="-",1,0)+IF(LEFT(I20,1)="-",1,0)+IF(LEFT(J20,1)="-",1,0)))</f>
        <v>1</v>
      </c>
      <c r="M20" s="202">
        <f t="shared" si="0"/>
        <v>1</v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Karjalainen Niklas - Khrameshkin Vadim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3</v>
      </c>
      <c r="N22" s="214">
        <f>IF(ISBLANK(F17),"",SUM(N17:N21))</f>
        <v>1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OPT-86 2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335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150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163</v>
      </c>
      <c r="D35" s="298"/>
      <c r="E35" s="176"/>
      <c r="F35" s="177" t="s">
        <v>45</v>
      </c>
      <c r="G35" s="297" t="s">
        <v>30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185</v>
      </c>
      <c r="D36" s="283"/>
      <c r="E36" s="179"/>
      <c r="F36" s="180" t="s">
        <v>47</v>
      </c>
      <c r="G36" s="282" t="s">
        <v>170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172</v>
      </c>
      <c r="D37" s="283"/>
      <c r="E37" s="179"/>
      <c r="F37" s="182" t="s">
        <v>49</v>
      </c>
      <c r="G37" s="282" t="s">
        <v>182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185</v>
      </c>
      <c r="D39" s="283"/>
      <c r="E39" s="179"/>
      <c r="F39" s="180"/>
      <c r="G39" s="282" t="s">
        <v>170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172</v>
      </c>
      <c r="D40" s="283"/>
      <c r="E40" s="179"/>
      <c r="F40" s="189"/>
      <c r="G40" s="282" t="s">
        <v>182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Lähde Eino - Koivumäki Jimi</v>
      </c>
      <c r="D43" s="198"/>
      <c r="E43" s="199"/>
      <c r="F43" s="225">
        <v>-4</v>
      </c>
      <c r="G43" s="225">
        <v>-4</v>
      </c>
      <c r="H43" s="226">
        <v>-2</v>
      </c>
      <c r="I43" s="225"/>
      <c r="J43" s="225"/>
      <c r="K43" s="200">
        <f>IF(ISBLANK(F43),"",COUNTIF(F43:J43,"&gt;=0"))</f>
        <v>0</v>
      </c>
      <c r="L43" s="201">
        <f>IF(ISBLANK(F43),"",(IF(LEFT(F43,1)="-",1,0)+IF(LEFT(G43,1)="-",1,0)+IF(LEFT(H43,1)="-",1,0)+IF(LEFT(I43,1)="-",1,0)+IF(LEFT(J43,1)="-",1,0)))</f>
        <v>3</v>
      </c>
      <c r="M43" s="202" t="str">
        <f t="shared" ref="M43:N47" si="1">IF(K43=3,1,"")</f>
        <v/>
      </c>
      <c r="N43" s="203">
        <f t="shared" si="1"/>
        <v>1</v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Ruohonen Joel - Khrameshkin Vadim</v>
      </c>
      <c r="D44" s="197"/>
      <c r="E44" s="199"/>
      <c r="F44" s="227">
        <v>-8</v>
      </c>
      <c r="G44" s="225">
        <v>-8</v>
      </c>
      <c r="H44" s="225">
        <v>-5</v>
      </c>
      <c r="I44" s="225"/>
      <c r="J44" s="225"/>
      <c r="K44" s="200">
        <f>IF(ISBLANK(F44),"",COUNTIF(F44:J44,"&gt;=0"))</f>
        <v>0</v>
      </c>
      <c r="L44" s="201">
        <f>IF(ISBLANK(F44),"",(IF(LEFT(F44,1)="-",1,0)+IF(LEFT(G44,1)="-",1,0)+IF(LEFT(H44,1)="-",1,0)+IF(LEFT(I44,1)="-",1,0)+IF(LEFT(J44,1)="-",1,0)))</f>
        <v>3</v>
      </c>
      <c r="M44" s="202" t="str">
        <f t="shared" si="1"/>
        <v/>
      </c>
      <c r="N44" s="203">
        <f t="shared" si="1"/>
        <v>1</v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Lähde Eino / Ruohonen Joel</v>
      </c>
      <c r="D45" s="206" t="str">
        <f>IF(G39&gt;"",G39&amp;" / "&amp;G40,"")</f>
        <v>Koivumäki Jimi / Khrameshkin Vadim</v>
      </c>
      <c r="E45" s="207"/>
      <c r="F45" s="228">
        <v>-1</v>
      </c>
      <c r="G45" s="229">
        <v>-5</v>
      </c>
      <c r="H45" s="230">
        <v>-6</v>
      </c>
      <c r="I45" s="230"/>
      <c r="J45" s="230"/>
      <c r="K45" s="200">
        <f>IF(ISBLANK(F45),"",COUNTIF(F45:J45,"&gt;=0"))</f>
        <v>0</v>
      </c>
      <c r="L45" s="201">
        <f>IF(ISBLANK(F45),"",(IF(LEFT(F45,1)="-",1,0)+IF(LEFT(G45,1)="-",1,0)+IF(LEFT(H45,1)="-",1,0)+IF(LEFT(I45,1)="-",1,0)+IF(LEFT(J45,1)="-",1,0)))</f>
        <v>3</v>
      </c>
      <c r="M45" s="202" t="str">
        <f t="shared" si="1"/>
        <v/>
      </c>
      <c r="N45" s="203">
        <f t="shared" si="1"/>
        <v>1</v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Lähde Eino - Khrameshkin Vadim</v>
      </c>
      <c r="D46" s="197"/>
      <c r="E46" s="199"/>
      <c r="F46" s="231"/>
      <c r="G46" s="225"/>
      <c r="H46" s="225"/>
      <c r="I46" s="225"/>
      <c r="J46" s="226"/>
      <c r="K46" s="200" t="str">
        <f>IF(ISBLANK(F46),"",COUNTIF(F46:J46,"&gt;=0"))</f>
        <v/>
      </c>
      <c r="L46" s="201" t="str">
        <f>IF(ISBLANK(F46),"",(IF(LEFT(F46,1)="-",1,0)+IF(LEFT(G46,1)="-",1,0)+IF(LEFT(H46,1)="-",1,0)+IF(LEFT(I46,1)="-",1,0)+IF(LEFT(J46,1)="-",1,0)))</f>
        <v/>
      </c>
      <c r="M46" s="202" t="str">
        <f t="shared" si="1"/>
        <v/>
      </c>
      <c r="N46" s="203" t="str">
        <f t="shared" si="1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Ruohonen Joel - Koivumäki Jimi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1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0</v>
      </c>
      <c r="N48" s="214">
        <f>IF(ISBLANK(F43),"",SUM(N43:N47))</f>
        <v>3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TIP-70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336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150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295</v>
      </c>
      <c r="D61" s="298"/>
      <c r="E61" s="176"/>
      <c r="F61" s="177" t="s">
        <v>45</v>
      </c>
      <c r="G61" s="297" t="s">
        <v>163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164</v>
      </c>
      <c r="D62" s="283"/>
      <c r="E62" s="179"/>
      <c r="F62" s="180" t="s">
        <v>47</v>
      </c>
      <c r="G62" s="282" t="s">
        <v>185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168</v>
      </c>
      <c r="D63" s="283"/>
      <c r="E63" s="179"/>
      <c r="F63" s="182" t="s">
        <v>49</v>
      </c>
      <c r="G63" s="282" t="s">
        <v>172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164</v>
      </c>
      <c r="D65" s="283"/>
      <c r="E65" s="179"/>
      <c r="F65" s="180"/>
      <c r="G65" s="282" t="s">
        <v>185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168</v>
      </c>
      <c r="D66" s="283"/>
      <c r="E66" s="179"/>
      <c r="F66" s="189"/>
      <c r="G66" s="282" t="s">
        <v>172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Perkkiö Lenni - Lähde Eino</v>
      </c>
      <c r="D69" s="198"/>
      <c r="E69" s="199"/>
      <c r="F69" s="225">
        <v>3</v>
      </c>
      <c r="G69" s="225">
        <v>2</v>
      </c>
      <c r="H69" s="226">
        <v>-8</v>
      </c>
      <c r="I69" s="225">
        <v>2</v>
      </c>
      <c r="J69" s="225"/>
      <c r="K69" s="200">
        <f>IF(ISBLANK(F69),"",COUNTIF(F69:J69,"&gt;=0"))</f>
        <v>3</v>
      </c>
      <c r="L69" s="201">
        <f>IF(ISBLANK(F69),"",(IF(LEFT(F69,1)="-",1,0)+IF(LEFT(G69,1)="-",1,0)+IF(LEFT(H69,1)="-",1,0)+IF(LEFT(I69,1)="-",1,0)+IF(LEFT(J69,1)="-",1,0)))</f>
        <v>1</v>
      </c>
      <c r="M69" s="202">
        <f t="shared" ref="M69:N73" si="2">IF(K69=3,1,"")</f>
        <v>1</v>
      </c>
      <c r="N69" s="203" t="str">
        <f t="shared" si="2"/>
        <v/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Karjalainen Niklas - Ruohonen Joel</v>
      </c>
      <c r="D70" s="197"/>
      <c r="E70" s="199"/>
      <c r="F70" s="227">
        <v>4</v>
      </c>
      <c r="G70" s="225">
        <v>6</v>
      </c>
      <c r="H70" s="225">
        <v>4</v>
      </c>
      <c r="I70" s="225"/>
      <c r="J70" s="225"/>
      <c r="K70" s="200">
        <f>IF(ISBLANK(F70),"",COUNTIF(F70:J70,"&gt;=0"))</f>
        <v>3</v>
      </c>
      <c r="L70" s="201">
        <f>IF(ISBLANK(F70),"",(IF(LEFT(F70,1)="-",1,0)+IF(LEFT(G70,1)="-",1,0)+IF(LEFT(H70,1)="-",1,0)+IF(LEFT(I70,1)="-",1,0)+IF(LEFT(J70,1)="-",1,0)))</f>
        <v>0</v>
      </c>
      <c r="M70" s="202">
        <f t="shared" si="2"/>
        <v>1</v>
      </c>
      <c r="N70" s="203" t="str">
        <f t="shared" si="2"/>
        <v/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Perkkiö Lenni / Karjalainen Niklas</v>
      </c>
      <c r="D71" s="206" t="str">
        <f>IF(G65&gt;"",G65&amp;" / "&amp;G66,"")</f>
        <v>Lähde Eino / Ruohonen Joel</v>
      </c>
      <c r="E71" s="207"/>
      <c r="F71" s="228">
        <v>1</v>
      </c>
      <c r="G71" s="229">
        <v>5</v>
      </c>
      <c r="H71" s="230">
        <v>5</v>
      </c>
      <c r="I71" s="230"/>
      <c r="J71" s="230"/>
      <c r="K71" s="200">
        <f>IF(ISBLANK(F71),"",COUNTIF(F71:J71,"&gt;=0"))</f>
        <v>3</v>
      </c>
      <c r="L71" s="201">
        <f>IF(ISBLANK(F71),"",(IF(LEFT(F71,1)="-",1,0)+IF(LEFT(G71,1)="-",1,0)+IF(LEFT(H71,1)="-",1,0)+IF(LEFT(I71,1)="-",1,0)+IF(LEFT(J71,1)="-",1,0)))</f>
        <v>0</v>
      </c>
      <c r="M71" s="202">
        <f t="shared" si="2"/>
        <v>1</v>
      </c>
      <c r="N71" s="203" t="str">
        <f t="shared" si="2"/>
        <v/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Perkkiö Lenni - Ruohonen Joel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2"/>
        <v/>
      </c>
      <c r="N72" s="203" t="str">
        <f t="shared" si="2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Karjalainen Niklas - Lähde Eino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2"/>
        <v/>
      </c>
      <c r="N73" s="203" t="str">
        <f t="shared" si="2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3</v>
      </c>
      <c r="N74" s="214">
        <f>IF(ISBLANK(F69),"",SUM(N69:N73))</f>
        <v>0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OPT-86 2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  <row r="80" spans="1:17" ht="18.5" x14ac:dyDescent="0.45">
      <c r="A80" s="153" t="s">
        <v>438</v>
      </c>
    </row>
    <row r="81" spans="1:17" ht="15.5" outlineLevel="1" x14ac:dyDescent="0.35">
      <c r="A81" s="154"/>
      <c r="B81" s="155"/>
      <c r="C81" s="156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8"/>
      <c r="Q81" s="159" t="s">
        <v>70</v>
      </c>
    </row>
    <row r="82" spans="1:17" ht="15.5" outlineLevel="1" x14ac:dyDescent="0.35">
      <c r="A82" s="160"/>
      <c r="B82" s="161"/>
      <c r="C82" s="162" t="s">
        <v>71</v>
      </c>
      <c r="D82" s="163"/>
      <c r="E82" s="163"/>
      <c r="F82" s="161"/>
      <c r="G82" s="164" t="s">
        <v>38</v>
      </c>
      <c r="H82" s="165"/>
      <c r="I82" s="290" t="s">
        <v>187</v>
      </c>
      <c r="J82" s="290"/>
      <c r="K82" s="290"/>
      <c r="L82" s="290"/>
      <c r="M82" s="290"/>
      <c r="N82" s="291"/>
      <c r="O82" s="166"/>
      <c r="Q82" s="159" t="s">
        <v>72</v>
      </c>
    </row>
    <row r="83" spans="1:17" ht="17.25" customHeight="1" outlineLevel="1" x14ac:dyDescent="0.4">
      <c r="A83" s="160"/>
      <c r="B83" s="167"/>
      <c r="C83" s="168" t="s">
        <v>73</v>
      </c>
      <c r="D83" s="163"/>
      <c r="E83" s="163"/>
      <c r="F83" s="161"/>
      <c r="G83" s="164" t="s">
        <v>39</v>
      </c>
      <c r="H83" s="165"/>
      <c r="I83" s="290" t="s">
        <v>25</v>
      </c>
      <c r="J83" s="290"/>
      <c r="K83" s="290"/>
      <c r="L83" s="290"/>
      <c r="M83" s="290"/>
      <c r="N83" s="291"/>
      <c r="O83" s="166"/>
      <c r="Q83" s="169"/>
    </row>
    <row r="84" spans="1:17" outlineLevel="1" x14ac:dyDescent="0.35">
      <c r="A84" s="160"/>
      <c r="B84" s="163"/>
      <c r="C84" s="170" t="s">
        <v>74</v>
      </c>
      <c r="D84" s="163"/>
      <c r="E84" s="163"/>
      <c r="F84" s="163"/>
      <c r="G84" s="164" t="s">
        <v>40</v>
      </c>
      <c r="H84" s="171"/>
      <c r="I84" s="292" t="s">
        <v>150</v>
      </c>
      <c r="J84" s="292"/>
      <c r="K84" s="292"/>
      <c r="L84" s="292"/>
      <c r="M84" s="292"/>
      <c r="N84" s="293"/>
      <c r="O84" s="166"/>
      <c r="Q84" s="169"/>
    </row>
    <row r="85" spans="1:17" ht="15.5" outlineLevel="1" x14ac:dyDescent="0.35">
      <c r="A85" s="160"/>
      <c r="B85" s="163"/>
      <c r="C85" s="163"/>
      <c r="D85" s="163"/>
      <c r="E85" s="163"/>
      <c r="F85" s="163"/>
      <c r="G85" s="164" t="s">
        <v>75</v>
      </c>
      <c r="H85" s="165"/>
      <c r="I85" s="294">
        <v>44114</v>
      </c>
      <c r="J85" s="294"/>
      <c r="K85" s="294"/>
      <c r="L85" s="172" t="s">
        <v>76</v>
      </c>
      <c r="M85" s="295"/>
      <c r="N85" s="296"/>
      <c r="O85" s="166"/>
      <c r="Q85" s="169"/>
    </row>
    <row r="86" spans="1:17" outlineLevel="1" x14ac:dyDescent="0.35">
      <c r="A86" s="160"/>
      <c r="B86" s="161"/>
      <c r="C86" s="173" t="s">
        <v>77</v>
      </c>
      <c r="D86" s="163"/>
      <c r="E86" s="163"/>
      <c r="F86" s="163"/>
      <c r="G86" s="173" t="s">
        <v>77</v>
      </c>
      <c r="H86" s="163"/>
      <c r="I86" s="163"/>
      <c r="J86" s="163"/>
      <c r="K86" s="163"/>
      <c r="L86" s="163"/>
      <c r="M86" s="163"/>
      <c r="N86" s="163"/>
      <c r="O86" s="174"/>
      <c r="Q86" s="169"/>
    </row>
    <row r="87" spans="1:17" ht="15.5" outlineLevel="1" x14ac:dyDescent="0.35">
      <c r="A87" s="166"/>
      <c r="B87" s="175" t="s">
        <v>44</v>
      </c>
      <c r="C87" s="297" t="s">
        <v>298</v>
      </c>
      <c r="D87" s="298"/>
      <c r="E87" s="176"/>
      <c r="F87" s="177" t="s">
        <v>45</v>
      </c>
      <c r="G87" s="297" t="s">
        <v>109</v>
      </c>
      <c r="H87" s="299"/>
      <c r="I87" s="299"/>
      <c r="J87" s="299"/>
      <c r="K87" s="299"/>
      <c r="L87" s="299"/>
      <c r="M87" s="299"/>
      <c r="N87" s="300"/>
      <c r="O87" s="166"/>
      <c r="Q87" s="169"/>
    </row>
    <row r="88" spans="1:17" outlineLevel="1" x14ac:dyDescent="0.35">
      <c r="A88" s="166"/>
      <c r="B88" s="178" t="s">
        <v>46</v>
      </c>
      <c r="C88" s="282" t="s">
        <v>178</v>
      </c>
      <c r="D88" s="283"/>
      <c r="E88" s="179"/>
      <c r="F88" s="180" t="s">
        <v>47</v>
      </c>
      <c r="G88" s="282" t="s">
        <v>157</v>
      </c>
      <c r="H88" s="284"/>
      <c r="I88" s="284"/>
      <c r="J88" s="284"/>
      <c r="K88" s="284"/>
      <c r="L88" s="284"/>
      <c r="M88" s="284"/>
      <c r="N88" s="285"/>
      <c r="O88" s="166"/>
      <c r="Q88" s="169"/>
    </row>
    <row r="89" spans="1:17" outlineLevel="1" x14ac:dyDescent="0.35">
      <c r="A89" s="166"/>
      <c r="B89" s="181" t="s">
        <v>48</v>
      </c>
      <c r="C89" s="282" t="s">
        <v>162</v>
      </c>
      <c r="D89" s="283"/>
      <c r="E89" s="179"/>
      <c r="F89" s="182" t="s">
        <v>49</v>
      </c>
      <c r="G89" s="282" t="s">
        <v>166</v>
      </c>
      <c r="H89" s="284"/>
      <c r="I89" s="284"/>
      <c r="J89" s="284"/>
      <c r="K89" s="284"/>
      <c r="L89" s="284"/>
      <c r="M89" s="284"/>
      <c r="N89" s="285"/>
      <c r="O89" s="166"/>
      <c r="Q89" s="169"/>
    </row>
    <row r="90" spans="1:17" outlineLevel="1" x14ac:dyDescent="0.35">
      <c r="A90" s="160"/>
      <c r="B90" s="183" t="s">
        <v>78</v>
      </c>
      <c r="C90" s="184"/>
      <c r="D90" s="185"/>
      <c r="E90" s="186"/>
      <c r="F90" s="183" t="s">
        <v>78</v>
      </c>
      <c r="G90" s="187"/>
      <c r="H90" s="187"/>
      <c r="I90" s="187"/>
      <c r="J90" s="187"/>
      <c r="K90" s="187"/>
      <c r="L90" s="187"/>
      <c r="M90" s="187"/>
      <c r="N90" s="187"/>
      <c r="O90" s="174"/>
      <c r="Q90" s="169"/>
    </row>
    <row r="91" spans="1:17" outlineLevel="1" x14ac:dyDescent="0.35">
      <c r="A91" s="166"/>
      <c r="B91" s="178"/>
      <c r="C91" s="282" t="s">
        <v>178</v>
      </c>
      <c r="D91" s="283"/>
      <c r="E91" s="179"/>
      <c r="F91" s="180"/>
      <c r="G91" s="282" t="s">
        <v>157</v>
      </c>
      <c r="H91" s="284"/>
      <c r="I91" s="284"/>
      <c r="J91" s="284"/>
      <c r="K91" s="284"/>
      <c r="L91" s="284"/>
      <c r="M91" s="284"/>
      <c r="N91" s="285"/>
      <c r="O91" s="166"/>
      <c r="Q91" s="169"/>
    </row>
    <row r="92" spans="1:17" outlineLevel="1" x14ac:dyDescent="0.35">
      <c r="A92" s="166"/>
      <c r="B92" s="188"/>
      <c r="C92" s="282" t="s">
        <v>162</v>
      </c>
      <c r="D92" s="283"/>
      <c r="E92" s="179"/>
      <c r="F92" s="189"/>
      <c r="G92" s="282" t="s">
        <v>166</v>
      </c>
      <c r="H92" s="284"/>
      <c r="I92" s="284"/>
      <c r="J92" s="284"/>
      <c r="K92" s="284"/>
      <c r="L92" s="284"/>
      <c r="M92" s="284"/>
      <c r="N92" s="285"/>
      <c r="O92" s="166"/>
      <c r="Q92" s="169"/>
    </row>
    <row r="93" spans="1:17" ht="15.5" outlineLevel="1" x14ac:dyDescent="0.35">
      <c r="A93" s="160"/>
      <c r="B93" s="163"/>
      <c r="C93" s="163"/>
      <c r="D93" s="163"/>
      <c r="E93" s="163"/>
      <c r="F93" s="190" t="s">
        <v>79</v>
      </c>
      <c r="G93" s="173"/>
      <c r="H93" s="173"/>
      <c r="I93" s="173"/>
      <c r="J93" s="163"/>
      <c r="K93" s="163"/>
      <c r="L93" s="163"/>
      <c r="M93" s="191"/>
      <c r="N93" s="161"/>
      <c r="O93" s="174"/>
      <c r="Q93" s="169"/>
    </row>
    <row r="94" spans="1:17" outlineLevel="1" x14ac:dyDescent="0.35">
      <c r="A94" s="160"/>
      <c r="B94" s="192" t="s">
        <v>80</v>
      </c>
      <c r="C94" s="163"/>
      <c r="D94" s="163"/>
      <c r="E94" s="163"/>
      <c r="F94" s="193" t="s">
        <v>53</v>
      </c>
      <c r="G94" s="193" t="s">
        <v>54</v>
      </c>
      <c r="H94" s="193" t="s">
        <v>55</v>
      </c>
      <c r="I94" s="193" t="s">
        <v>56</v>
      </c>
      <c r="J94" s="193" t="s">
        <v>57</v>
      </c>
      <c r="K94" s="286" t="s">
        <v>4</v>
      </c>
      <c r="L94" s="287"/>
      <c r="M94" s="194" t="s">
        <v>58</v>
      </c>
      <c r="N94" s="195" t="s">
        <v>59</v>
      </c>
      <c r="O94" s="166"/>
    </row>
    <row r="95" spans="1:17" ht="18" customHeight="1" outlineLevel="1" x14ac:dyDescent="0.35">
      <c r="A95" s="166"/>
      <c r="B95" s="196" t="s">
        <v>60</v>
      </c>
      <c r="C95" s="197" t="str">
        <f>IF(+C88&gt;"",C88&amp;" - "&amp;G88,"")</f>
        <v>Harjula Mauro - Meller Frans</v>
      </c>
      <c r="D95" s="198"/>
      <c r="E95" s="199"/>
      <c r="F95" s="225">
        <v>5</v>
      </c>
      <c r="G95" s="225">
        <v>5</v>
      </c>
      <c r="H95" s="226">
        <v>6</v>
      </c>
      <c r="I95" s="225"/>
      <c r="J95" s="225"/>
      <c r="K95" s="200">
        <f>IF(ISBLANK(F95),"",COUNTIF(F95:J95,"&gt;=0"))</f>
        <v>3</v>
      </c>
      <c r="L95" s="201">
        <f>IF(ISBLANK(F95),"",(IF(LEFT(F95,1)="-",1,0)+IF(LEFT(G95,1)="-",1,0)+IF(LEFT(H95,1)="-",1,0)+IF(LEFT(I95,1)="-",1,0)+IF(LEFT(J95,1)="-",1,0)))</f>
        <v>0</v>
      </c>
      <c r="M95" s="202">
        <f t="shared" ref="M95:M99" si="3">IF(K95=3,1,"")</f>
        <v>1</v>
      </c>
      <c r="N95" s="203" t="str">
        <f t="shared" ref="N95:N99" si="4">IF(L95=3,1,"")</f>
        <v/>
      </c>
      <c r="O95" s="166"/>
      <c r="Q95" s="169"/>
    </row>
    <row r="96" spans="1:17" ht="18" customHeight="1" outlineLevel="1" x14ac:dyDescent="0.35">
      <c r="A96" s="166"/>
      <c r="B96" s="196" t="s">
        <v>61</v>
      </c>
      <c r="C96" s="198" t="str">
        <f>IF(C89&gt;"",C89&amp;" - "&amp;G89,"")</f>
        <v>Harjula Manuel - Lehti Aapo</v>
      </c>
      <c r="D96" s="197"/>
      <c r="E96" s="199"/>
      <c r="F96" s="227">
        <v>-3</v>
      </c>
      <c r="G96" s="225">
        <v>-17</v>
      </c>
      <c r="H96" s="225">
        <v>-8</v>
      </c>
      <c r="I96" s="225"/>
      <c r="J96" s="225"/>
      <c r="K96" s="200">
        <f>IF(ISBLANK(F96),"",COUNTIF(F96:J96,"&gt;=0"))</f>
        <v>0</v>
      </c>
      <c r="L96" s="201">
        <f>IF(ISBLANK(F96),"",(IF(LEFT(F96,1)="-",1,0)+IF(LEFT(G96,1)="-",1,0)+IF(LEFT(H96,1)="-",1,0)+IF(LEFT(I96,1)="-",1,0)+IF(LEFT(J96,1)="-",1,0)))</f>
        <v>3</v>
      </c>
      <c r="M96" s="202" t="str">
        <f t="shared" si="3"/>
        <v/>
      </c>
      <c r="N96" s="203">
        <f t="shared" si="4"/>
        <v>1</v>
      </c>
      <c r="O96" s="166"/>
      <c r="Q96" s="169"/>
    </row>
    <row r="97" spans="1:17" ht="18" customHeight="1" outlineLevel="1" x14ac:dyDescent="0.35">
      <c r="A97" s="166"/>
      <c r="B97" s="204" t="s">
        <v>81</v>
      </c>
      <c r="C97" s="205" t="str">
        <f>IF(C91&gt;"",C91&amp;" / "&amp;C92,"")</f>
        <v>Harjula Mauro / Harjula Manuel</v>
      </c>
      <c r="D97" s="206" t="str">
        <f>IF(G91&gt;"",G91&amp;" / "&amp;G92,"")</f>
        <v>Meller Frans / Lehti Aapo</v>
      </c>
      <c r="E97" s="207"/>
      <c r="F97" s="228">
        <v>-5</v>
      </c>
      <c r="G97" s="229">
        <v>10</v>
      </c>
      <c r="H97" s="230">
        <v>-10</v>
      </c>
      <c r="I97" s="230">
        <v>-11</v>
      </c>
      <c r="J97" s="230"/>
      <c r="K97" s="200">
        <f>IF(ISBLANK(F97),"",COUNTIF(F97:J97,"&gt;=0"))</f>
        <v>1</v>
      </c>
      <c r="L97" s="201">
        <f>IF(ISBLANK(F97),"",(IF(LEFT(F97,1)="-",1,0)+IF(LEFT(G97,1)="-",1,0)+IF(LEFT(H97,1)="-",1,0)+IF(LEFT(I97,1)="-",1,0)+IF(LEFT(J97,1)="-",1,0)))</f>
        <v>3</v>
      </c>
      <c r="M97" s="202" t="str">
        <f t="shared" si="3"/>
        <v/>
      </c>
      <c r="N97" s="203">
        <f t="shared" si="4"/>
        <v>1</v>
      </c>
      <c r="O97" s="166"/>
      <c r="Q97" s="169"/>
    </row>
    <row r="98" spans="1:17" ht="18" customHeight="1" outlineLevel="1" x14ac:dyDescent="0.35">
      <c r="A98" s="166"/>
      <c r="B98" s="196" t="s">
        <v>63</v>
      </c>
      <c r="C98" s="198" t="str">
        <f>IF(+C88&gt;"",C88&amp;" - "&amp;G89,"")</f>
        <v>Harjula Mauro - Lehti Aapo</v>
      </c>
      <c r="D98" s="197"/>
      <c r="E98" s="199"/>
      <c r="F98" s="231">
        <v>-4</v>
      </c>
      <c r="G98" s="225">
        <v>-3</v>
      </c>
      <c r="H98" s="225">
        <v>-5</v>
      </c>
      <c r="I98" s="225"/>
      <c r="J98" s="226"/>
      <c r="K98" s="200">
        <f>IF(ISBLANK(F98),"",COUNTIF(F98:J98,"&gt;=0"))</f>
        <v>0</v>
      </c>
      <c r="L98" s="201">
        <f>IF(ISBLANK(F98),"",(IF(LEFT(F98,1)="-",1,0)+IF(LEFT(G98,1)="-",1,0)+IF(LEFT(H98,1)="-",1,0)+IF(LEFT(I98,1)="-",1,0)+IF(LEFT(J98,1)="-",1,0)))</f>
        <v>3</v>
      </c>
      <c r="M98" s="202" t="str">
        <f t="shared" si="3"/>
        <v/>
      </c>
      <c r="N98" s="203">
        <f t="shared" si="4"/>
        <v>1</v>
      </c>
      <c r="O98" s="166"/>
      <c r="Q98" s="169"/>
    </row>
    <row r="99" spans="1:17" ht="18" customHeight="1" outlineLevel="1" thickBot="1" x14ac:dyDescent="0.4">
      <c r="A99" s="166"/>
      <c r="B99" s="196" t="s">
        <v>64</v>
      </c>
      <c r="C99" s="198" t="str">
        <f>IF(+C89&gt;"",C89&amp;" - "&amp;G88,"")</f>
        <v>Harjula Manuel - Meller Frans</v>
      </c>
      <c r="D99" s="197"/>
      <c r="E99" s="199"/>
      <c r="F99" s="226"/>
      <c r="G99" s="225"/>
      <c r="H99" s="226"/>
      <c r="I99" s="225"/>
      <c r="J99" s="225"/>
      <c r="K99" s="200" t="str">
        <f>IF(ISBLANK(F99),"",COUNTIF(F99:J99,"&gt;=0"))</f>
        <v/>
      </c>
      <c r="L99" s="208" t="str">
        <f>IF(ISBLANK(F99),"",(IF(LEFT(F99,1)="-",1,0)+IF(LEFT(G99,1)="-",1,0)+IF(LEFT(H99,1)="-",1,0)+IF(LEFT(I99,1)="-",1,0)+IF(LEFT(J99,1)="-",1,0)))</f>
        <v/>
      </c>
      <c r="M99" s="202" t="str">
        <f t="shared" si="3"/>
        <v/>
      </c>
      <c r="N99" s="203" t="str">
        <f t="shared" si="4"/>
        <v/>
      </c>
      <c r="O99" s="166"/>
      <c r="Q99" s="169"/>
    </row>
    <row r="100" spans="1:17" ht="16" outlineLevel="1" thickBot="1" x14ac:dyDescent="0.4">
      <c r="A100" s="160"/>
      <c r="B100" s="163"/>
      <c r="C100" s="163"/>
      <c r="D100" s="163"/>
      <c r="E100" s="163"/>
      <c r="F100" s="163"/>
      <c r="G100" s="163"/>
      <c r="H100" s="163"/>
      <c r="I100" s="209" t="s">
        <v>65</v>
      </c>
      <c r="J100" s="210"/>
      <c r="K100" s="211" t="str">
        <f>IF(ISBLANK(D95),"",SUM(K95:K99))</f>
        <v/>
      </c>
      <c r="L100" s="212" t="str">
        <f>IF(ISBLANK(E95),"",SUM(L95:L99))</f>
        <v/>
      </c>
      <c r="M100" s="213">
        <f>IF(ISBLANK(F95),"",SUM(M95:M99))</f>
        <v>1</v>
      </c>
      <c r="N100" s="214">
        <f>IF(ISBLANK(F95),"",SUM(N95:N99))</f>
        <v>3</v>
      </c>
      <c r="O100" s="166"/>
      <c r="Q100" s="169"/>
    </row>
    <row r="101" spans="1:17" outlineLevel="1" x14ac:dyDescent="0.35">
      <c r="A101" s="160"/>
      <c r="B101" s="162" t="s">
        <v>66</v>
      </c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74"/>
      <c r="Q101" s="169"/>
    </row>
    <row r="102" spans="1:17" outlineLevel="1" x14ac:dyDescent="0.35">
      <c r="A102" s="160"/>
      <c r="B102" s="215" t="s">
        <v>67</v>
      </c>
      <c r="C102" s="215"/>
      <c r="D102" s="215" t="s">
        <v>68</v>
      </c>
      <c r="E102" s="92"/>
      <c r="F102" s="215"/>
      <c r="G102" s="215" t="s">
        <v>17</v>
      </c>
      <c r="H102" s="92"/>
      <c r="I102" s="215"/>
      <c r="J102" s="216" t="s">
        <v>69</v>
      </c>
      <c r="K102" s="161"/>
      <c r="L102" s="163"/>
      <c r="M102" s="163"/>
      <c r="N102" s="163"/>
      <c r="O102" s="174"/>
      <c r="Q102" s="169"/>
    </row>
    <row r="103" spans="1:17" ht="18.5" outlineLevel="1" thickBot="1" x14ac:dyDescent="0.4">
      <c r="A103" s="160"/>
      <c r="B103" s="163"/>
      <c r="C103" s="163"/>
      <c r="D103" s="163"/>
      <c r="E103" s="163"/>
      <c r="F103" s="163"/>
      <c r="G103" s="163"/>
      <c r="H103" s="163"/>
      <c r="I103" s="163"/>
      <c r="J103" s="288" t="str">
        <f>IF(M100=3,C87,IF(N100=3,G87,""))</f>
        <v>KoKa</v>
      </c>
      <c r="K103" s="288"/>
      <c r="L103" s="288"/>
      <c r="M103" s="288"/>
      <c r="N103" s="289"/>
      <c r="O103" s="166"/>
      <c r="Q103" s="169"/>
    </row>
    <row r="104" spans="1:17" ht="18" outlineLevel="1" x14ac:dyDescent="0.35">
      <c r="A104" s="217"/>
      <c r="B104" s="218"/>
      <c r="C104" s="218"/>
      <c r="D104" s="218"/>
      <c r="E104" s="218"/>
      <c r="F104" s="218"/>
      <c r="G104" s="218"/>
      <c r="H104" s="218"/>
      <c r="I104" s="218"/>
      <c r="J104" s="219"/>
      <c r="K104" s="219"/>
      <c r="L104" s="219"/>
      <c r="M104" s="219"/>
      <c r="N104" s="219"/>
      <c r="O104" s="220"/>
      <c r="Q104" s="169"/>
    </row>
    <row r="105" spans="1:17" s="152" customFormat="1" ht="10.5" x14ac:dyDescent="0.25"/>
    <row r="106" spans="1:17" ht="18.5" x14ac:dyDescent="0.45">
      <c r="A106" s="153" t="s">
        <v>337</v>
      </c>
    </row>
    <row r="107" spans="1:17" ht="15.5" outlineLevel="1" x14ac:dyDescent="0.35">
      <c r="A107" s="154"/>
      <c r="B107" s="155"/>
      <c r="C107" s="156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8"/>
      <c r="Q107" s="159" t="s">
        <v>70</v>
      </c>
    </row>
    <row r="108" spans="1:17" ht="15.5" outlineLevel="1" x14ac:dyDescent="0.35">
      <c r="A108" s="160"/>
      <c r="B108" s="161"/>
      <c r="C108" s="162" t="s">
        <v>71</v>
      </c>
      <c r="D108" s="163"/>
      <c r="E108" s="163"/>
      <c r="F108" s="161"/>
      <c r="G108" s="164" t="s">
        <v>38</v>
      </c>
      <c r="H108" s="165"/>
      <c r="I108" s="290" t="s">
        <v>187</v>
      </c>
      <c r="J108" s="290"/>
      <c r="K108" s="290"/>
      <c r="L108" s="290"/>
      <c r="M108" s="290"/>
      <c r="N108" s="291"/>
      <c r="O108" s="166"/>
      <c r="Q108" s="159" t="s">
        <v>72</v>
      </c>
    </row>
    <row r="109" spans="1:17" ht="17.25" customHeight="1" outlineLevel="1" x14ac:dyDescent="0.4">
      <c r="A109" s="160"/>
      <c r="B109" s="167"/>
      <c r="C109" s="168" t="s">
        <v>73</v>
      </c>
      <c r="D109" s="163"/>
      <c r="E109" s="163"/>
      <c r="F109" s="161"/>
      <c r="G109" s="164" t="s">
        <v>39</v>
      </c>
      <c r="H109" s="165"/>
      <c r="I109" s="290" t="s">
        <v>25</v>
      </c>
      <c r="J109" s="290"/>
      <c r="K109" s="290"/>
      <c r="L109" s="290"/>
      <c r="M109" s="290"/>
      <c r="N109" s="291"/>
      <c r="O109" s="166"/>
      <c r="Q109" s="169"/>
    </row>
    <row r="110" spans="1:17" outlineLevel="1" x14ac:dyDescent="0.35">
      <c r="A110" s="160"/>
      <c r="B110" s="163"/>
      <c r="C110" s="170" t="s">
        <v>74</v>
      </c>
      <c r="D110" s="163"/>
      <c r="E110" s="163"/>
      <c r="F110" s="163"/>
      <c r="G110" s="164" t="s">
        <v>40</v>
      </c>
      <c r="H110" s="171"/>
      <c r="I110" s="292" t="s">
        <v>150</v>
      </c>
      <c r="J110" s="292"/>
      <c r="K110" s="292"/>
      <c r="L110" s="292"/>
      <c r="M110" s="292"/>
      <c r="N110" s="293"/>
      <c r="O110" s="166"/>
      <c r="Q110" s="169"/>
    </row>
    <row r="111" spans="1:17" ht="15.5" outlineLevel="1" x14ac:dyDescent="0.35">
      <c r="A111" s="160"/>
      <c r="B111" s="163"/>
      <c r="C111" s="163"/>
      <c r="D111" s="163"/>
      <c r="E111" s="163"/>
      <c r="F111" s="163"/>
      <c r="G111" s="164" t="s">
        <v>75</v>
      </c>
      <c r="H111" s="165"/>
      <c r="I111" s="294">
        <v>44114</v>
      </c>
      <c r="J111" s="294"/>
      <c r="K111" s="294"/>
      <c r="L111" s="172" t="s">
        <v>76</v>
      </c>
      <c r="M111" s="295"/>
      <c r="N111" s="296"/>
      <c r="O111" s="166"/>
      <c r="Q111" s="169"/>
    </row>
    <row r="112" spans="1:17" outlineLevel="1" x14ac:dyDescent="0.35">
      <c r="A112" s="160"/>
      <c r="B112" s="161"/>
      <c r="C112" s="173" t="s">
        <v>77</v>
      </c>
      <c r="D112" s="163"/>
      <c r="E112" s="163"/>
      <c r="F112" s="163"/>
      <c r="G112" s="173" t="s">
        <v>77</v>
      </c>
      <c r="H112" s="163"/>
      <c r="I112" s="163"/>
      <c r="J112" s="163"/>
      <c r="K112" s="163"/>
      <c r="L112" s="163"/>
      <c r="M112" s="163"/>
      <c r="N112" s="163"/>
      <c r="O112" s="174"/>
      <c r="Q112" s="169"/>
    </row>
    <row r="113" spans="1:17" ht="15.5" outlineLevel="1" x14ac:dyDescent="0.35">
      <c r="A113" s="166"/>
      <c r="B113" s="175" t="s">
        <v>44</v>
      </c>
      <c r="C113" s="297" t="s">
        <v>82</v>
      </c>
      <c r="D113" s="298"/>
      <c r="E113" s="176"/>
      <c r="F113" s="177" t="s">
        <v>45</v>
      </c>
      <c r="G113" s="297" t="s">
        <v>298</v>
      </c>
      <c r="H113" s="299"/>
      <c r="I113" s="299"/>
      <c r="J113" s="299"/>
      <c r="K113" s="299"/>
      <c r="L113" s="299"/>
      <c r="M113" s="299"/>
      <c r="N113" s="300"/>
      <c r="O113" s="166"/>
      <c r="Q113" s="169"/>
    </row>
    <row r="114" spans="1:17" outlineLevel="1" x14ac:dyDescent="0.35">
      <c r="A114" s="166"/>
      <c r="B114" s="178" t="s">
        <v>46</v>
      </c>
      <c r="C114" s="282" t="s">
        <v>184</v>
      </c>
      <c r="D114" s="283"/>
      <c r="E114" s="179"/>
      <c r="F114" s="180" t="s">
        <v>47</v>
      </c>
      <c r="G114" s="282" t="s">
        <v>162</v>
      </c>
      <c r="H114" s="284"/>
      <c r="I114" s="284"/>
      <c r="J114" s="284"/>
      <c r="K114" s="284"/>
      <c r="L114" s="284"/>
      <c r="M114" s="284"/>
      <c r="N114" s="285"/>
      <c r="O114" s="166"/>
      <c r="Q114" s="169"/>
    </row>
    <row r="115" spans="1:17" outlineLevel="1" x14ac:dyDescent="0.35">
      <c r="A115" s="166"/>
      <c r="B115" s="181" t="s">
        <v>48</v>
      </c>
      <c r="C115" s="282" t="s">
        <v>158</v>
      </c>
      <c r="D115" s="283"/>
      <c r="E115" s="179"/>
      <c r="F115" s="182" t="s">
        <v>49</v>
      </c>
      <c r="G115" s="282" t="s">
        <v>178</v>
      </c>
      <c r="H115" s="284"/>
      <c r="I115" s="284"/>
      <c r="J115" s="284"/>
      <c r="K115" s="284"/>
      <c r="L115" s="284"/>
      <c r="M115" s="284"/>
      <c r="N115" s="285"/>
      <c r="O115" s="166"/>
      <c r="Q115" s="169"/>
    </row>
    <row r="116" spans="1:17" outlineLevel="1" x14ac:dyDescent="0.35">
      <c r="A116" s="160"/>
      <c r="B116" s="183" t="s">
        <v>78</v>
      </c>
      <c r="C116" s="184"/>
      <c r="D116" s="185"/>
      <c r="E116" s="186"/>
      <c r="F116" s="183" t="s">
        <v>78</v>
      </c>
      <c r="G116" s="187"/>
      <c r="H116" s="187"/>
      <c r="I116" s="187"/>
      <c r="J116" s="187"/>
      <c r="K116" s="187"/>
      <c r="L116" s="187"/>
      <c r="M116" s="187"/>
      <c r="N116" s="187"/>
      <c r="O116" s="174"/>
      <c r="Q116" s="169"/>
    </row>
    <row r="117" spans="1:17" outlineLevel="1" x14ac:dyDescent="0.35">
      <c r="A117" s="166"/>
      <c r="B117" s="178"/>
      <c r="C117" s="282" t="s">
        <v>167</v>
      </c>
      <c r="D117" s="283"/>
      <c r="E117" s="179"/>
      <c r="F117" s="180"/>
      <c r="G117" s="282" t="s">
        <v>162</v>
      </c>
      <c r="H117" s="284"/>
      <c r="I117" s="284"/>
      <c r="J117" s="284"/>
      <c r="K117" s="284"/>
      <c r="L117" s="284"/>
      <c r="M117" s="284"/>
      <c r="N117" s="285"/>
      <c r="O117" s="166"/>
      <c r="Q117" s="169"/>
    </row>
    <row r="118" spans="1:17" outlineLevel="1" x14ac:dyDescent="0.35">
      <c r="A118" s="166"/>
      <c r="B118" s="188"/>
      <c r="C118" s="282" t="s">
        <v>171</v>
      </c>
      <c r="D118" s="283"/>
      <c r="E118" s="179"/>
      <c r="F118" s="189"/>
      <c r="G118" s="282" t="s">
        <v>178</v>
      </c>
      <c r="H118" s="284"/>
      <c r="I118" s="284"/>
      <c r="J118" s="284"/>
      <c r="K118" s="284"/>
      <c r="L118" s="284"/>
      <c r="M118" s="284"/>
      <c r="N118" s="285"/>
      <c r="O118" s="166"/>
      <c r="Q118" s="169"/>
    </row>
    <row r="119" spans="1:17" ht="15.5" outlineLevel="1" x14ac:dyDescent="0.35">
      <c r="A119" s="160"/>
      <c r="B119" s="163"/>
      <c r="C119" s="163"/>
      <c r="D119" s="163"/>
      <c r="E119" s="163"/>
      <c r="F119" s="190" t="s">
        <v>79</v>
      </c>
      <c r="G119" s="173"/>
      <c r="H119" s="173"/>
      <c r="I119" s="173"/>
      <c r="J119" s="163"/>
      <c r="K119" s="163"/>
      <c r="L119" s="163"/>
      <c r="M119" s="191"/>
      <c r="N119" s="161"/>
      <c r="O119" s="174"/>
      <c r="Q119" s="169"/>
    </row>
    <row r="120" spans="1:17" outlineLevel="1" x14ac:dyDescent="0.35">
      <c r="A120" s="160"/>
      <c r="B120" s="192" t="s">
        <v>80</v>
      </c>
      <c r="C120" s="163"/>
      <c r="D120" s="163"/>
      <c r="E120" s="163"/>
      <c r="F120" s="193" t="s">
        <v>53</v>
      </c>
      <c r="G120" s="193" t="s">
        <v>54</v>
      </c>
      <c r="H120" s="193" t="s">
        <v>55</v>
      </c>
      <c r="I120" s="193" t="s">
        <v>56</v>
      </c>
      <c r="J120" s="193" t="s">
        <v>57</v>
      </c>
      <c r="K120" s="286" t="s">
        <v>4</v>
      </c>
      <c r="L120" s="287"/>
      <c r="M120" s="194" t="s">
        <v>58</v>
      </c>
      <c r="N120" s="195" t="s">
        <v>59</v>
      </c>
      <c r="O120" s="166"/>
    </row>
    <row r="121" spans="1:17" ht="18" customHeight="1" outlineLevel="1" x14ac:dyDescent="0.35">
      <c r="A121" s="166"/>
      <c r="B121" s="196" t="s">
        <v>60</v>
      </c>
      <c r="C121" s="197" t="str">
        <f>IF(+C114&gt;"",C114&amp;" - "&amp;G114,"")</f>
        <v>Visuri Torsti - Harjula Manuel</v>
      </c>
      <c r="D121" s="198"/>
      <c r="E121" s="199"/>
      <c r="F121" s="225">
        <v>3</v>
      </c>
      <c r="G121" s="225">
        <v>5</v>
      </c>
      <c r="H121" s="226">
        <v>5</v>
      </c>
      <c r="I121" s="225"/>
      <c r="J121" s="225"/>
      <c r="K121" s="200">
        <f>IF(ISBLANK(F121),"",COUNTIF(F121:J121,"&gt;=0"))</f>
        <v>3</v>
      </c>
      <c r="L121" s="201">
        <f>IF(ISBLANK(F121),"",(IF(LEFT(F121,1)="-",1,0)+IF(LEFT(G121,1)="-",1,0)+IF(LEFT(H121,1)="-",1,0)+IF(LEFT(I121,1)="-",1,0)+IF(LEFT(J121,1)="-",1,0)))</f>
        <v>0</v>
      </c>
      <c r="M121" s="202">
        <f t="shared" ref="M121:M125" si="5">IF(K121=3,1,"")</f>
        <v>1</v>
      </c>
      <c r="N121" s="203" t="str">
        <f t="shared" ref="N121:N125" si="6">IF(L121=3,1,"")</f>
        <v/>
      </c>
      <c r="O121" s="166"/>
      <c r="Q121" s="169"/>
    </row>
    <row r="122" spans="1:17" ht="18" customHeight="1" outlineLevel="1" x14ac:dyDescent="0.35">
      <c r="A122" s="166"/>
      <c r="B122" s="196" t="s">
        <v>61</v>
      </c>
      <c r="C122" s="198" t="str">
        <f>IF(C115&gt;"",C115&amp;" - "&amp;G115,"")</f>
        <v>Sammalkorpi Sisu - Harjula Mauro</v>
      </c>
      <c r="D122" s="197"/>
      <c r="E122" s="199"/>
      <c r="F122" s="227">
        <v>8</v>
      </c>
      <c r="G122" s="225">
        <v>-8</v>
      </c>
      <c r="H122" s="225">
        <v>6</v>
      </c>
      <c r="I122" s="225">
        <v>10</v>
      </c>
      <c r="J122" s="225"/>
      <c r="K122" s="200">
        <f>IF(ISBLANK(F122),"",COUNTIF(F122:J122,"&gt;=0"))</f>
        <v>3</v>
      </c>
      <c r="L122" s="201">
        <f>IF(ISBLANK(F122),"",(IF(LEFT(F122,1)="-",1,0)+IF(LEFT(G122,1)="-",1,0)+IF(LEFT(H122,1)="-",1,0)+IF(LEFT(I122,1)="-",1,0)+IF(LEFT(J122,1)="-",1,0)))</f>
        <v>1</v>
      </c>
      <c r="M122" s="202">
        <f t="shared" si="5"/>
        <v>1</v>
      </c>
      <c r="N122" s="203" t="str">
        <f t="shared" si="6"/>
        <v/>
      </c>
      <c r="O122" s="166"/>
      <c r="Q122" s="169"/>
    </row>
    <row r="123" spans="1:17" ht="18" customHeight="1" outlineLevel="1" x14ac:dyDescent="0.35">
      <c r="A123" s="166"/>
      <c r="B123" s="204" t="s">
        <v>81</v>
      </c>
      <c r="C123" s="205" t="str">
        <f>IF(C117&gt;"",C117&amp;" / "&amp;C118,"")</f>
        <v>Köhler Andreas / Meretniemi Toivo</v>
      </c>
      <c r="D123" s="206" t="str">
        <f>IF(G117&gt;"",G117&amp;" / "&amp;G118,"")</f>
        <v>Harjula Manuel / Harjula Mauro</v>
      </c>
      <c r="E123" s="207"/>
      <c r="F123" s="228">
        <v>8</v>
      </c>
      <c r="G123" s="229">
        <v>7</v>
      </c>
      <c r="H123" s="230">
        <v>3</v>
      </c>
      <c r="I123" s="230"/>
      <c r="J123" s="230"/>
      <c r="K123" s="200">
        <f>IF(ISBLANK(F123),"",COUNTIF(F123:J123,"&gt;=0"))</f>
        <v>3</v>
      </c>
      <c r="L123" s="201">
        <f>IF(ISBLANK(F123),"",(IF(LEFT(F123,1)="-",1,0)+IF(LEFT(G123,1)="-",1,0)+IF(LEFT(H123,1)="-",1,0)+IF(LEFT(I123,1)="-",1,0)+IF(LEFT(J123,1)="-",1,0)))</f>
        <v>0</v>
      </c>
      <c r="M123" s="202">
        <f t="shared" si="5"/>
        <v>1</v>
      </c>
      <c r="N123" s="203" t="str">
        <f t="shared" si="6"/>
        <v/>
      </c>
      <c r="O123" s="166"/>
      <c r="Q123" s="169"/>
    </row>
    <row r="124" spans="1:17" ht="18" customHeight="1" outlineLevel="1" x14ac:dyDescent="0.35">
      <c r="A124" s="166"/>
      <c r="B124" s="196" t="s">
        <v>63</v>
      </c>
      <c r="C124" s="198" t="str">
        <f>IF(+C114&gt;"",C114&amp;" - "&amp;G115,"")</f>
        <v>Visuri Torsti - Harjula Mauro</v>
      </c>
      <c r="D124" s="197"/>
      <c r="E124" s="199"/>
      <c r="F124" s="231"/>
      <c r="G124" s="225"/>
      <c r="H124" s="225"/>
      <c r="I124" s="225"/>
      <c r="J124" s="226"/>
      <c r="K124" s="200" t="str">
        <f>IF(ISBLANK(F124),"",COUNTIF(F124:J124,"&gt;=0"))</f>
        <v/>
      </c>
      <c r="L124" s="201" t="str">
        <f>IF(ISBLANK(F124),"",(IF(LEFT(F124,1)="-",1,0)+IF(LEFT(G124,1)="-",1,0)+IF(LEFT(H124,1)="-",1,0)+IF(LEFT(I124,1)="-",1,0)+IF(LEFT(J124,1)="-",1,0)))</f>
        <v/>
      </c>
      <c r="M124" s="202" t="str">
        <f t="shared" si="5"/>
        <v/>
      </c>
      <c r="N124" s="203" t="str">
        <f t="shared" si="6"/>
        <v/>
      </c>
      <c r="O124" s="166"/>
      <c r="Q124" s="169"/>
    </row>
    <row r="125" spans="1:17" ht="18" customHeight="1" outlineLevel="1" thickBot="1" x14ac:dyDescent="0.4">
      <c r="A125" s="166"/>
      <c r="B125" s="196" t="s">
        <v>64</v>
      </c>
      <c r="C125" s="198" t="str">
        <f>IF(+C115&gt;"",C115&amp;" - "&amp;G114,"")</f>
        <v>Sammalkorpi Sisu - Harjula Manuel</v>
      </c>
      <c r="D125" s="197"/>
      <c r="E125" s="199"/>
      <c r="F125" s="226"/>
      <c r="G125" s="225"/>
      <c r="H125" s="226"/>
      <c r="I125" s="225"/>
      <c r="J125" s="225"/>
      <c r="K125" s="200" t="str">
        <f>IF(ISBLANK(F125),"",COUNTIF(F125:J125,"&gt;=0"))</f>
        <v/>
      </c>
      <c r="L125" s="208" t="str">
        <f>IF(ISBLANK(F125),"",(IF(LEFT(F125,1)="-",1,0)+IF(LEFT(G125,1)="-",1,0)+IF(LEFT(H125,1)="-",1,0)+IF(LEFT(I125,1)="-",1,0)+IF(LEFT(J125,1)="-",1,0)))</f>
        <v/>
      </c>
      <c r="M125" s="202" t="str">
        <f t="shared" si="5"/>
        <v/>
      </c>
      <c r="N125" s="203" t="str">
        <f t="shared" si="6"/>
        <v/>
      </c>
      <c r="O125" s="166"/>
      <c r="Q125" s="169"/>
    </row>
    <row r="126" spans="1:17" ht="16" outlineLevel="1" thickBot="1" x14ac:dyDescent="0.4">
      <c r="A126" s="160"/>
      <c r="B126" s="163"/>
      <c r="C126" s="163"/>
      <c r="D126" s="163"/>
      <c r="E126" s="163"/>
      <c r="F126" s="163"/>
      <c r="G126" s="163"/>
      <c r="H126" s="163"/>
      <c r="I126" s="209" t="s">
        <v>65</v>
      </c>
      <c r="J126" s="210"/>
      <c r="K126" s="211" t="str">
        <f>IF(ISBLANK(D121),"",SUM(K121:K125))</f>
        <v/>
      </c>
      <c r="L126" s="212" t="str">
        <f>IF(ISBLANK(E121),"",SUM(L121:L125))</f>
        <v/>
      </c>
      <c r="M126" s="213">
        <f>IF(ISBLANK(F121),"",SUM(M121:M125))</f>
        <v>3</v>
      </c>
      <c r="N126" s="214">
        <f>IF(ISBLANK(F121),"",SUM(N121:N125))</f>
        <v>0</v>
      </c>
      <c r="O126" s="166"/>
      <c r="Q126" s="169"/>
    </row>
    <row r="127" spans="1:17" outlineLevel="1" x14ac:dyDescent="0.35">
      <c r="A127" s="160"/>
      <c r="B127" s="162" t="s">
        <v>66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74"/>
      <c r="Q127" s="169"/>
    </row>
    <row r="128" spans="1:17" outlineLevel="1" x14ac:dyDescent="0.35">
      <c r="A128" s="160"/>
      <c r="B128" s="215" t="s">
        <v>67</v>
      </c>
      <c r="C128" s="215"/>
      <c r="D128" s="215" t="s">
        <v>68</v>
      </c>
      <c r="E128" s="92"/>
      <c r="F128" s="215"/>
      <c r="G128" s="215" t="s">
        <v>17</v>
      </c>
      <c r="H128" s="92"/>
      <c r="I128" s="215"/>
      <c r="J128" s="216" t="s">
        <v>69</v>
      </c>
      <c r="K128" s="161"/>
      <c r="L128" s="163"/>
      <c r="M128" s="163"/>
      <c r="N128" s="163"/>
      <c r="O128" s="174"/>
      <c r="Q128" s="169"/>
    </row>
    <row r="129" spans="1:17" ht="18.5" outlineLevel="1" thickBot="1" x14ac:dyDescent="0.4">
      <c r="A129" s="160"/>
      <c r="B129" s="163"/>
      <c r="C129" s="163"/>
      <c r="D129" s="163"/>
      <c r="E129" s="163"/>
      <c r="F129" s="163"/>
      <c r="G129" s="163"/>
      <c r="H129" s="163"/>
      <c r="I129" s="163"/>
      <c r="J129" s="288" t="str">
        <f>IF(M126=3,C113,IF(N126=3,G113,""))</f>
        <v>MBF 2</v>
      </c>
      <c r="K129" s="288"/>
      <c r="L129" s="288"/>
      <c r="M129" s="288"/>
      <c r="N129" s="289"/>
      <c r="O129" s="166"/>
      <c r="Q129" s="169"/>
    </row>
    <row r="130" spans="1:17" ht="18" outlineLevel="1" x14ac:dyDescent="0.35">
      <c r="A130" s="217"/>
      <c r="B130" s="218"/>
      <c r="C130" s="218"/>
      <c r="D130" s="218"/>
      <c r="E130" s="218"/>
      <c r="F130" s="218"/>
      <c r="G130" s="218"/>
      <c r="H130" s="218"/>
      <c r="I130" s="218"/>
      <c r="J130" s="219"/>
      <c r="K130" s="219"/>
      <c r="L130" s="219"/>
      <c r="M130" s="219"/>
      <c r="N130" s="219"/>
      <c r="O130" s="220"/>
      <c r="Q130" s="169"/>
    </row>
    <row r="131" spans="1:17" s="152" customFormat="1" ht="10.5" x14ac:dyDescent="0.25"/>
    <row r="132" spans="1:17" ht="18.5" x14ac:dyDescent="0.45">
      <c r="A132" s="153" t="s">
        <v>442</v>
      </c>
    </row>
    <row r="133" spans="1:17" ht="15.5" outlineLevel="1" x14ac:dyDescent="0.35">
      <c r="A133" s="154"/>
      <c r="B133" s="155"/>
      <c r="C133" s="156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8"/>
      <c r="Q133" s="159" t="s">
        <v>70</v>
      </c>
    </row>
    <row r="134" spans="1:17" ht="15.5" outlineLevel="1" x14ac:dyDescent="0.35">
      <c r="A134" s="160"/>
      <c r="B134" s="161"/>
      <c r="C134" s="162" t="s">
        <v>71</v>
      </c>
      <c r="D134" s="163"/>
      <c r="E134" s="163"/>
      <c r="F134" s="161"/>
      <c r="G134" s="164" t="s">
        <v>38</v>
      </c>
      <c r="H134" s="165"/>
      <c r="I134" s="290" t="s">
        <v>187</v>
      </c>
      <c r="J134" s="290"/>
      <c r="K134" s="290"/>
      <c r="L134" s="290"/>
      <c r="M134" s="290"/>
      <c r="N134" s="291"/>
      <c r="O134" s="166"/>
      <c r="Q134" s="159" t="s">
        <v>72</v>
      </c>
    </row>
    <row r="135" spans="1:17" ht="17.25" customHeight="1" outlineLevel="1" x14ac:dyDescent="0.4">
      <c r="A135" s="160"/>
      <c r="B135" s="167"/>
      <c r="C135" s="168" t="s">
        <v>73</v>
      </c>
      <c r="D135" s="163"/>
      <c r="E135" s="163"/>
      <c r="F135" s="161"/>
      <c r="G135" s="164" t="s">
        <v>39</v>
      </c>
      <c r="H135" s="165"/>
      <c r="I135" s="290" t="s">
        <v>25</v>
      </c>
      <c r="J135" s="290"/>
      <c r="K135" s="290"/>
      <c r="L135" s="290"/>
      <c r="M135" s="290"/>
      <c r="N135" s="291"/>
      <c r="O135" s="166"/>
      <c r="Q135" s="169"/>
    </row>
    <row r="136" spans="1:17" outlineLevel="1" x14ac:dyDescent="0.35">
      <c r="A136" s="160"/>
      <c r="B136" s="163"/>
      <c r="C136" s="170" t="s">
        <v>74</v>
      </c>
      <c r="D136" s="163"/>
      <c r="E136" s="163"/>
      <c r="F136" s="163"/>
      <c r="G136" s="164" t="s">
        <v>40</v>
      </c>
      <c r="H136" s="171"/>
      <c r="I136" s="292" t="s">
        <v>150</v>
      </c>
      <c r="J136" s="292"/>
      <c r="K136" s="292"/>
      <c r="L136" s="292"/>
      <c r="M136" s="292"/>
      <c r="N136" s="293"/>
      <c r="O136" s="166"/>
      <c r="Q136" s="169"/>
    </row>
    <row r="137" spans="1:17" ht="15.5" outlineLevel="1" x14ac:dyDescent="0.35">
      <c r="A137" s="160"/>
      <c r="B137" s="163"/>
      <c r="C137" s="163"/>
      <c r="D137" s="163"/>
      <c r="E137" s="163"/>
      <c r="F137" s="163"/>
      <c r="G137" s="164" t="s">
        <v>75</v>
      </c>
      <c r="H137" s="165"/>
      <c r="I137" s="294">
        <v>44114</v>
      </c>
      <c r="J137" s="294"/>
      <c r="K137" s="294"/>
      <c r="L137" s="172" t="s">
        <v>76</v>
      </c>
      <c r="M137" s="295"/>
      <c r="N137" s="296"/>
      <c r="O137" s="166"/>
      <c r="Q137" s="169"/>
    </row>
    <row r="138" spans="1:17" outlineLevel="1" x14ac:dyDescent="0.35">
      <c r="A138" s="160"/>
      <c r="B138" s="161"/>
      <c r="C138" s="173" t="s">
        <v>77</v>
      </c>
      <c r="D138" s="163"/>
      <c r="E138" s="163"/>
      <c r="F138" s="163"/>
      <c r="G138" s="173" t="s">
        <v>77</v>
      </c>
      <c r="H138" s="163"/>
      <c r="I138" s="163"/>
      <c r="J138" s="163"/>
      <c r="K138" s="163"/>
      <c r="L138" s="163"/>
      <c r="M138" s="163"/>
      <c r="N138" s="163"/>
      <c r="O138" s="174"/>
      <c r="Q138" s="169"/>
    </row>
    <row r="139" spans="1:17" ht="15.5" outlineLevel="1" x14ac:dyDescent="0.35">
      <c r="A139" s="166"/>
      <c r="B139" s="175" t="s">
        <v>44</v>
      </c>
      <c r="C139" s="297" t="s">
        <v>82</v>
      </c>
      <c r="D139" s="298"/>
      <c r="E139" s="176"/>
      <c r="F139" s="177" t="s">
        <v>45</v>
      </c>
      <c r="G139" s="297" t="s">
        <v>109</v>
      </c>
      <c r="H139" s="299"/>
      <c r="I139" s="299"/>
      <c r="J139" s="299"/>
      <c r="K139" s="299"/>
      <c r="L139" s="299"/>
      <c r="M139" s="299"/>
      <c r="N139" s="300"/>
      <c r="O139" s="166"/>
      <c r="Q139" s="169"/>
    </row>
    <row r="140" spans="1:17" outlineLevel="1" x14ac:dyDescent="0.35">
      <c r="A140" s="166"/>
      <c r="B140" s="178" t="s">
        <v>46</v>
      </c>
      <c r="C140" s="282" t="s">
        <v>184</v>
      </c>
      <c r="D140" s="283"/>
      <c r="E140" s="179"/>
      <c r="F140" s="180" t="s">
        <v>47</v>
      </c>
      <c r="G140" s="282" t="s">
        <v>161</v>
      </c>
      <c r="H140" s="284"/>
      <c r="I140" s="284"/>
      <c r="J140" s="284"/>
      <c r="K140" s="284"/>
      <c r="L140" s="284"/>
      <c r="M140" s="284"/>
      <c r="N140" s="285"/>
      <c r="O140" s="166"/>
      <c r="Q140" s="169"/>
    </row>
    <row r="141" spans="1:17" outlineLevel="1" x14ac:dyDescent="0.35">
      <c r="A141" s="166"/>
      <c r="B141" s="181" t="s">
        <v>48</v>
      </c>
      <c r="C141" s="282" t="s">
        <v>158</v>
      </c>
      <c r="D141" s="283"/>
      <c r="E141" s="179"/>
      <c r="F141" s="182" t="s">
        <v>49</v>
      </c>
      <c r="G141" s="282" t="s">
        <v>166</v>
      </c>
      <c r="H141" s="284"/>
      <c r="I141" s="284"/>
      <c r="J141" s="284"/>
      <c r="K141" s="284"/>
      <c r="L141" s="284"/>
      <c r="M141" s="284"/>
      <c r="N141" s="285"/>
      <c r="O141" s="166"/>
      <c r="Q141" s="169"/>
    </row>
    <row r="142" spans="1:17" outlineLevel="1" x14ac:dyDescent="0.35">
      <c r="A142" s="160"/>
      <c r="B142" s="183" t="s">
        <v>78</v>
      </c>
      <c r="C142" s="184"/>
      <c r="D142" s="185"/>
      <c r="E142" s="186"/>
      <c r="F142" s="183" t="s">
        <v>78</v>
      </c>
      <c r="G142" s="187"/>
      <c r="H142" s="187"/>
      <c r="I142" s="187"/>
      <c r="J142" s="187"/>
      <c r="K142" s="187"/>
      <c r="L142" s="187"/>
      <c r="M142" s="187"/>
      <c r="N142" s="187"/>
      <c r="O142" s="174"/>
      <c r="Q142" s="169"/>
    </row>
    <row r="143" spans="1:17" outlineLevel="1" x14ac:dyDescent="0.35">
      <c r="A143" s="166"/>
      <c r="B143" s="178"/>
      <c r="C143" s="282" t="s">
        <v>167</v>
      </c>
      <c r="D143" s="283"/>
      <c r="E143" s="179"/>
      <c r="F143" s="180"/>
      <c r="G143" s="282" t="s">
        <v>161</v>
      </c>
      <c r="H143" s="284"/>
      <c r="I143" s="284"/>
      <c r="J143" s="284"/>
      <c r="K143" s="284"/>
      <c r="L143" s="284"/>
      <c r="M143" s="284"/>
      <c r="N143" s="285"/>
      <c r="O143" s="166"/>
      <c r="Q143" s="169"/>
    </row>
    <row r="144" spans="1:17" outlineLevel="1" x14ac:dyDescent="0.35">
      <c r="A144" s="166"/>
      <c r="B144" s="188"/>
      <c r="C144" s="282" t="s">
        <v>171</v>
      </c>
      <c r="D144" s="283"/>
      <c r="E144" s="179"/>
      <c r="F144" s="189"/>
      <c r="G144" s="282" t="s">
        <v>157</v>
      </c>
      <c r="H144" s="284"/>
      <c r="I144" s="284"/>
      <c r="J144" s="284"/>
      <c r="K144" s="284"/>
      <c r="L144" s="284"/>
      <c r="M144" s="284"/>
      <c r="N144" s="285"/>
      <c r="O144" s="166"/>
      <c r="Q144" s="169"/>
    </row>
    <row r="145" spans="1:17" ht="15.5" outlineLevel="1" x14ac:dyDescent="0.35">
      <c r="A145" s="160"/>
      <c r="B145" s="163"/>
      <c r="C145" s="163"/>
      <c r="D145" s="163"/>
      <c r="E145" s="163"/>
      <c r="F145" s="190" t="s">
        <v>79</v>
      </c>
      <c r="G145" s="173"/>
      <c r="H145" s="173"/>
      <c r="I145" s="173"/>
      <c r="J145" s="163"/>
      <c r="K145" s="163"/>
      <c r="L145" s="163"/>
      <c r="M145" s="191"/>
      <c r="N145" s="161"/>
      <c r="O145" s="174"/>
      <c r="Q145" s="169"/>
    </row>
    <row r="146" spans="1:17" outlineLevel="1" x14ac:dyDescent="0.35">
      <c r="A146" s="160"/>
      <c r="B146" s="192" t="s">
        <v>80</v>
      </c>
      <c r="C146" s="163"/>
      <c r="D146" s="163"/>
      <c r="E146" s="163"/>
      <c r="F146" s="193" t="s">
        <v>53</v>
      </c>
      <c r="G146" s="193" t="s">
        <v>54</v>
      </c>
      <c r="H146" s="193" t="s">
        <v>55</v>
      </c>
      <c r="I146" s="193" t="s">
        <v>56</v>
      </c>
      <c r="J146" s="193" t="s">
        <v>57</v>
      </c>
      <c r="K146" s="286" t="s">
        <v>4</v>
      </c>
      <c r="L146" s="287"/>
      <c r="M146" s="194" t="s">
        <v>58</v>
      </c>
      <c r="N146" s="195" t="s">
        <v>59</v>
      </c>
      <c r="O146" s="166"/>
    </row>
    <row r="147" spans="1:17" ht="18" customHeight="1" outlineLevel="1" x14ac:dyDescent="0.35">
      <c r="A147" s="166"/>
      <c r="B147" s="196" t="s">
        <v>60</v>
      </c>
      <c r="C147" s="197" t="str">
        <f>IF(+C140&gt;"",C140&amp;" - "&amp;G140,"")</f>
        <v>Visuri Torsti - Kanasuo Aapo</v>
      </c>
      <c r="D147" s="198"/>
      <c r="E147" s="199"/>
      <c r="F147" s="225">
        <v>8</v>
      </c>
      <c r="G147" s="225">
        <v>8</v>
      </c>
      <c r="H147" s="226">
        <v>6</v>
      </c>
      <c r="I147" s="225"/>
      <c r="J147" s="225"/>
      <c r="K147" s="200">
        <f>IF(ISBLANK(F147),"",COUNTIF(F147:J147,"&gt;=0"))</f>
        <v>3</v>
      </c>
      <c r="L147" s="201">
        <f>IF(ISBLANK(F147),"",(IF(LEFT(F147,1)="-",1,0)+IF(LEFT(G147,1)="-",1,0)+IF(LEFT(H147,1)="-",1,0)+IF(LEFT(I147,1)="-",1,0)+IF(LEFT(J147,1)="-",1,0)))</f>
        <v>0</v>
      </c>
      <c r="M147" s="202">
        <f t="shared" ref="M147:M151" si="7">IF(K147=3,1,"")</f>
        <v>1</v>
      </c>
      <c r="N147" s="203" t="str">
        <f t="shared" ref="N147:N151" si="8">IF(L147=3,1,"")</f>
        <v/>
      </c>
      <c r="O147" s="166"/>
      <c r="Q147" s="169"/>
    </row>
    <row r="148" spans="1:17" ht="18" customHeight="1" outlineLevel="1" x14ac:dyDescent="0.35">
      <c r="A148" s="166"/>
      <c r="B148" s="196" t="s">
        <v>61</v>
      </c>
      <c r="C148" s="198" t="str">
        <f>IF(C141&gt;"",C141&amp;" - "&amp;G141,"")</f>
        <v>Sammalkorpi Sisu - Lehti Aapo</v>
      </c>
      <c r="D148" s="197"/>
      <c r="E148" s="199"/>
      <c r="F148" s="227">
        <v>-2</v>
      </c>
      <c r="G148" s="225">
        <v>9</v>
      </c>
      <c r="H148" s="225">
        <v>-8</v>
      </c>
      <c r="I148" s="225">
        <v>5</v>
      </c>
      <c r="J148" s="225">
        <v>4</v>
      </c>
      <c r="K148" s="200">
        <f>IF(ISBLANK(F148),"",COUNTIF(F148:J148,"&gt;=0"))</f>
        <v>3</v>
      </c>
      <c r="L148" s="201">
        <f>IF(ISBLANK(F148),"",(IF(LEFT(F148,1)="-",1,0)+IF(LEFT(G148,1)="-",1,0)+IF(LEFT(H148,1)="-",1,0)+IF(LEFT(I148,1)="-",1,0)+IF(LEFT(J148,1)="-",1,0)))</f>
        <v>2</v>
      </c>
      <c r="M148" s="202">
        <f t="shared" si="7"/>
        <v>1</v>
      </c>
      <c r="N148" s="203" t="str">
        <f t="shared" si="8"/>
        <v/>
      </c>
      <c r="O148" s="166"/>
      <c r="Q148" s="169"/>
    </row>
    <row r="149" spans="1:17" ht="18" customHeight="1" outlineLevel="1" x14ac:dyDescent="0.35">
      <c r="A149" s="166"/>
      <c r="B149" s="204" t="s">
        <v>81</v>
      </c>
      <c r="C149" s="205" t="str">
        <f>IF(C143&gt;"",C143&amp;" / "&amp;C144,"")</f>
        <v>Köhler Andreas / Meretniemi Toivo</v>
      </c>
      <c r="D149" s="206" t="str">
        <f>IF(G143&gt;"",G143&amp;" / "&amp;G144,"")</f>
        <v>Kanasuo Aapo / Meller Frans</v>
      </c>
      <c r="E149" s="207"/>
      <c r="F149" s="228">
        <v>7</v>
      </c>
      <c r="G149" s="229">
        <v>8</v>
      </c>
      <c r="H149" s="230">
        <v>3</v>
      </c>
      <c r="I149" s="230"/>
      <c r="J149" s="230"/>
      <c r="K149" s="200">
        <f>IF(ISBLANK(F149),"",COUNTIF(F149:J149,"&gt;=0"))</f>
        <v>3</v>
      </c>
      <c r="L149" s="201">
        <f>IF(ISBLANK(F149),"",(IF(LEFT(F149,1)="-",1,0)+IF(LEFT(G149,1)="-",1,0)+IF(LEFT(H149,1)="-",1,0)+IF(LEFT(I149,1)="-",1,0)+IF(LEFT(J149,1)="-",1,0)))</f>
        <v>0</v>
      </c>
      <c r="M149" s="202">
        <f t="shared" si="7"/>
        <v>1</v>
      </c>
      <c r="N149" s="203" t="str">
        <f t="shared" si="8"/>
        <v/>
      </c>
      <c r="O149" s="166"/>
      <c r="Q149" s="169"/>
    </row>
    <row r="150" spans="1:17" ht="18" customHeight="1" outlineLevel="1" x14ac:dyDescent="0.35">
      <c r="A150" s="166"/>
      <c r="B150" s="196" t="s">
        <v>63</v>
      </c>
      <c r="C150" s="198" t="str">
        <f>IF(+C140&gt;"",C140&amp;" - "&amp;G141,"")</f>
        <v>Visuri Torsti - Lehti Aapo</v>
      </c>
      <c r="D150" s="197"/>
      <c r="E150" s="199"/>
      <c r="F150" s="231"/>
      <c r="G150" s="225"/>
      <c r="H150" s="225"/>
      <c r="I150" s="225"/>
      <c r="J150" s="226"/>
      <c r="K150" s="200" t="str">
        <f>IF(ISBLANK(F150),"",COUNTIF(F150:J150,"&gt;=0"))</f>
        <v/>
      </c>
      <c r="L150" s="201" t="str">
        <f>IF(ISBLANK(F150),"",(IF(LEFT(F150,1)="-",1,0)+IF(LEFT(G150,1)="-",1,0)+IF(LEFT(H150,1)="-",1,0)+IF(LEFT(I150,1)="-",1,0)+IF(LEFT(J150,1)="-",1,0)))</f>
        <v/>
      </c>
      <c r="M150" s="202" t="str">
        <f t="shared" si="7"/>
        <v/>
      </c>
      <c r="N150" s="203" t="str">
        <f t="shared" si="8"/>
        <v/>
      </c>
      <c r="O150" s="166"/>
      <c r="Q150" s="169"/>
    </row>
    <row r="151" spans="1:17" ht="18" customHeight="1" outlineLevel="1" thickBot="1" x14ac:dyDescent="0.4">
      <c r="A151" s="166"/>
      <c r="B151" s="196" t="s">
        <v>64</v>
      </c>
      <c r="C151" s="198" t="str">
        <f>IF(+C141&gt;"",C141&amp;" - "&amp;G140,"")</f>
        <v>Sammalkorpi Sisu - Kanasuo Aapo</v>
      </c>
      <c r="D151" s="197"/>
      <c r="E151" s="199"/>
      <c r="F151" s="226"/>
      <c r="G151" s="225"/>
      <c r="H151" s="226"/>
      <c r="I151" s="225"/>
      <c r="J151" s="225"/>
      <c r="K151" s="200" t="str">
        <f>IF(ISBLANK(F151),"",COUNTIF(F151:J151,"&gt;=0"))</f>
        <v/>
      </c>
      <c r="L151" s="208" t="str">
        <f>IF(ISBLANK(F151),"",(IF(LEFT(F151,1)="-",1,0)+IF(LEFT(G151,1)="-",1,0)+IF(LEFT(H151,1)="-",1,0)+IF(LEFT(I151,1)="-",1,0)+IF(LEFT(J151,1)="-",1,0)))</f>
        <v/>
      </c>
      <c r="M151" s="202" t="str">
        <f t="shared" si="7"/>
        <v/>
      </c>
      <c r="N151" s="203" t="str">
        <f t="shared" si="8"/>
        <v/>
      </c>
      <c r="O151" s="166"/>
      <c r="Q151" s="169"/>
    </row>
    <row r="152" spans="1:17" ht="16" outlineLevel="1" thickBot="1" x14ac:dyDescent="0.4">
      <c r="A152" s="160"/>
      <c r="B152" s="163"/>
      <c r="C152" s="163"/>
      <c r="D152" s="163"/>
      <c r="E152" s="163"/>
      <c r="F152" s="163"/>
      <c r="G152" s="163"/>
      <c r="H152" s="163"/>
      <c r="I152" s="209" t="s">
        <v>65</v>
      </c>
      <c r="J152" s="210"/>
      <c r="K152" s="211" t="str">
        <f>IF(ISBLANK(D147),"",SUM(K147:K151))</f>
        <v/>
      </c>
      <c r="L152" s="212" t="str">
        <f>IF(ISBLANK(E147),"",SUM(L147:L151))</f>
        <v/>
      </c>
      <c r="M152" s="213">
        <f>IF(ISBLANK(F147),"",SUM(M147:M151))</f>
        <v>3</v>
      </c>
      <c r="N152" s="214">
        <f>IF(ISBLANK(F147),"",SUM(N147:N151))</f>
        <v>0</v>
      </c>
      <c r="O152" s="166"/>
      <c r="Q152" s="169"/>
    </row>
    <row r="153" spans="1:17" outlineLevel="1" x14ac:dyDescent="0.35">
      <c r="A153" s="160"/>
      <c r="B153" s="162" t="s">
        <v>66</v>
      </c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74"/>
      <c r="Q153" s="169"/>
    </row>
    <row r="154" spans="1:17" outlineLevel="1" x14ac:dyDescent="0.35">
      <c r="A154" s="160"/>
      <c r="B154" s="215" t="s">
        <v>67</v>
      </c>
      <c r="C154" s="215"/>
      <c r="D154" s="215" t="s">
        <v>68</v>
      </c>
      <c r="E154" s="92"/>
      <c r="F154" s="215"/>
      <c r="G154" s="215" t="s">
        <v>17</v>
      </c>
      <c r="H154" s="92"/>
      <c r="I154" s="215"/>
      <c r="J154" s="216" t="s">
        <v>69</v>
      </c>
      <c r="K154" s="161"/>
      <c r="L154" s="163"/>
      <c r="M154" s="163"/>
      <c r="N154" s="163"/>
      <c r="O154" s="174"/>
      <c r="Q154" s="169"/>
    </row>
    <row r="155" spans="1:17" ht="18.5" outlineLevel="1" thickBot="1" x14ac:dyDescent="0.4">
      <c r="A155" s="160"/>
      <c r="B155" s="163"/>
      <c r="C155" s="163"/>
      <c r="D155" s="163"/>
      <c r="E155" s="163"/>
      <c r="F155" s="163"/>
      <c r="G155" s="163"/>
      <c r="H155" s="163"/>
      <c r="I155" s="163"/>
      <c r="J155" s="288" t="str">
        <f>IF(M152=3,C139,IF(N152=3,G139,""))</f>
        <v>MBF 2</v>
      </c>
      <c r="K155" s="288"/>
      <c r="L155" s="288"/>
      <c r="M155" s="288"/>
      <c r="N155" s="289"/>
      <c r="O155" s="166"/>
      <c r="Q155" s="169"/>
    </row>
    <row r="156" spans="1:17" ht="18" outlineLevel="1" x14ac:dyDescent="0.35">
      <c r="A156" s="217"/>
      <c r="B156" s="218"/>
      <c r="C156" s="218"/>
      <c r="D156" s="218"/>
      <c r="E156" s="218"/>
      <c r="F156" s="218"/>
      <c r="G156" s="218"/>
      <c r="H156" s="218"/>
      <c r="I156" s="218"/>
      <c r="J156" s="219"/>
      <c r="K156" s="219"/>
      <c r="L156" s="219"/>
      <c r="M156" s="219"/>
      <c r="N156" s="219"/>
      <c r="O156" s="220"/>
      <c r="Q156" s="169"/>
    </row>
    <row r="157" spans="1:17" s="152" customFormat="1" ht="10.5" x14ac:dyDescent="0.25"/>
    <row r="158" spans="1:17" ht="18.5" x14ac:dyDescent="0.45">
      <c r="A158" s="153" t="s">
        <v>443</v>
      </c>
    </row>
    <row r="159" spans="1:17" ht="15.5" outlineLevel="1" x14ac:dyDescent="0.35">
      <c r="A159" s="154"/>
      <c r="B159" s="155"/>
      <c r="C159" s="156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8"/>
      <c r="Q159" s="159" t="s">
        <v>70</v>
      </c>
    </row>
    <row r="160" spans="1:17" ht="15.5" outlineLevel="1" x14ac:dyDescent="0.35">
      <c r="A160" s="160"/>
      <c r="B160" s="161"/>
      <c r="C160" s="162" t="s">
        <v>71</v>
      </c>
      <c r="D160" s="163"/>
      <c r="E160" s="163"/>
      <c r="F160" s="161"/>
      <c r="G160" s="164" t="s">
        <v>38</v>
      </c>
      <c r="H160" s="165"/>
      <c r="I160" s="290" t="s">
        <v>187</v>
      </c>
      <c r="J160" s="290"/>
      <c r="K160" s="290"/>
      <c r="L160" s="290"/>
      <c r="M160" s="290"/>
      <c r="N160" s="291"/>
      <c r="O160" s="166"/>
      <c r="Q160" s="159" t="s">
        <v>72</v>
      </c>
    </row>
    <row r="161" spans="1:17" ht="17.25" customHeight="1" outlineLevel="1" x14ac:dyDescent="0.4">
      <c r="A161" s="160"/>
      <c r="B161" s="167"/>
      <c r="C161" s="168" t="s">
        <v>73</v>
      </c>
      <c r="D161" s="163"/>
      <c r="E161" s="163"/>
      <c r="F161" s="161"/>
      <c r="G161" s="164" t="s">
        <v>39</v>
      </c>
      <c r="H161" s="165"/>
      <c r="I161" s="290" t="s">
        <v>25</v>
      </c>
      <c r="J161" s="290"/>
      <c r="K161" s="290"/>
      <c r="L161" s="290"/>
      <c r="M161" s="290"/>
      <c r="N161" s="291"/>
      <c r="O161" s="166"/>
      <c r="Q161" s="169"/>
    </row>
    <row r="162" spans="1:17" outlineLevel="1" x14ac:dyDescent="0.35">
      <c r="A162" s="160"/>
      <c r="B162" s="163"/>
      <c r="C162" s="170" t="s">
        <v>74</v>
      </c>
      <c r="D162" s="163"/>
      <c r="E162" s="163"/>
      <c r="F162" s="163"/>
      <c r="G162" s="164" t="s">
        <v>40</v>
      </c>
      <c r="H162" s="171"/>
      <c r="I162" s="292" t="s">
        <v>150</v>
      </c>
      <c r="J162" s="292"/>
      <c r="K162" s="292"/>
      <c r="L162" s="292"/>
      <c r="M162" s="292"/>
      <c r="N162" s="293"/>
      <c r="O162" s="166"/>
      <c r="Q162" s="169"/>
    </row>
    <row r="163" spans="1:17" ht="15.5" outlineLevel="1" x14ac:dyDescent="0.35">
      <c r="A163" s="160"/>
      <c r="B163" s="163"/>
      <c r="C163" s="163"/>
      <c r="D163" s="163"/>
      <c r="E163" s="163"/>
      <c r="F163" s="163"/>
      <c r="G163" s="164" t="s">
        <v>75</v>
      </c>
      <c r="H163" s="165"/>
      <c r="I163" s="294">
        <v>44114</v>
      </c>
      <c r="J163" s="294"/>
      <c r="K163" s="294"/>
      <c r="L163" s="172" t="s">
        <v>76</v>
      </c>
      <c r="M163" s="295"/>
      <c r="N163" s="296"/>
      <c r="O163" s="166"/>
      <c r="Q163" s="169"/>
    </row>
    <row r="164" spans="1:17" outlineLevel="1" x14ac:dyDescent="0.35">
      <c r="A164" s="160"/>
      <c r="B164" s="161"/>
      <c r="C164" s="173" t="s">
        <v>77</v>
      </c>
      <c r="D164" s="163"/>
      <c r="E164" s="163"/>
      <c r="F164" s="163"/>
      <c r="G164" s="173" t="s">
        <v>77</v>
      </c>
      <c r="H164" s="163"/>
      <c r="I164" s="163"/>
      <c r="J164" s="163"/>
      <c r="K164" s="163"/>
      <c r="L164" s="163"/>
      <c r="M164" s="163"/>
      <c r="N164" s="163"/>
      <c r="O164" s="174"/>
      <c r="Q164" s="169"/>
    </row>
    <row r="165" spans="1:17" ht="15.5" outlineLevel="1" x14ac:dyDescent="0.35">
      <c r="A165" s="166"/>
      <c r="B165" s="175" t="s">
        <v>44</v>
      </c>
      <c r="C165" s="297" t="s">
        <v>109</v>
      </c>
      <c r="D165" s="298"/>
      <c r="E165" s="176"/>
      <c r="F165" s="177" t="s">
        <v>45</v>
      </c>
      <c r="G165" s="297" t="s">
        <v>295</v>
      </c>
      <c r="H165" s="299"/>
      <c r="I165" s="299"/>
      <c r="J165" s="299"/>
      <c r="K165" s="299"/>
      <c r="L165" s="299"/>
      <c r="M165" s="299"/>
      <c r="N165" s="300"/>
      <c r="O165" s="166"/>
      <c r="Q165" s="169"/>
    </row>
    <row r="166" spans="1:17" outlineLevel="1" x14ac:dyDescent="0.35">
      <c r="A166" s="166"/>
      <c r="B166" s="178" t="s">
        <v>46</v>
      </c>
      <c r="C166" s="282" t="s">
        <v>157</v>
      </c>
      <c r="D166" s="283"/>
      <c r="E166" s="179"/>
      <c r="F166" s="180" t="s">
        <v>47</v>
      </c>
      <c r="G166" s="282" t="s">
        <v>168</v>
      </c>
      <c r="H166" s="284"/>
      <c r="I166" s="284"/>
      <c r="J166" s="284"/>
      <c r="K166" s="284"/>
      <c r="L166" s="284"/>
      <c r="M166" s="284"/>
      <c r="N166" s="285"/>
      <c r="O166" s="166"/>
      <c r="Q166" s="169"/>
    </row>
    <row r="167" spans="1:17" outlineLevel="1" x14ac:dyDescent="0.35">
      <c r="A167" s="166"/>
      <c r="B167" s="181" t="s">
        <v>48</v>
      </c>
      <c r="C167" s="282" t="s">
        <v>166</v>
      </c>
      <c r="D167" s="283"/>
      <c r="E167" s="179"/>
      <c r="F167" s="182" t="s">
        <v>49</v>
      </c>
      <c r="G167" s="282" t="s">
        <v>164</v>
      </c>
      <c r="H167" s="284"/>
      <c r="I167" s="284"/>
      <c r="J167" s="284"/>
      <c r="K167" s="284"/>
      <c r="L167" s="284"/>
      <c r="M167" s="284"/>
      <c r="N167" s="285"/>
      <c r="O167" s="166"/>
      <c r="Q167" s="169"/>
    </row>
    <row r="168" spans="1:17" outlineLevel="1" x14ac:dyDescent="0.35">
      <c r="A168" s="160"/>
      <c r="B168" s="183" t="s">
        <v>78</v>
      </c>
      <c r="C168" s="184"/>
      <c r="D168" s="185"/>
      <c r="E168" s="186"/>
      <c r="F168" s="183" t="s">
        <v>78</v>
      </c>
      <c r="G168" s="187"/>
      <c r="H168" s="187"/>
      <c r="I168" s="187"/>
      <c r="J168" s="187"/>
      <c r="K168" s="187"/>
      <c r="L168" s="187"/>
      <c r="M168" s="187"/>
      <c r="N168" s="187"/>
      <c r="O168" s="174"/>
      <c r="Q168" s="169"/>
    </row>
    <row r="169" spans="1:17" outlineLevel="1" x14ac:dyDescent="0.35">
      <c r="A169" s="166"/>
      <c r="B169" s="178"/>
      <c r="C169" s="282" t="s">
        <v>157</v>
      </c>
      <c r="D169" s="283"/>
      <c r="E169" s="179"/>
      <c r="F169" s="180"/>
      <c r="G169" s="282" t="s">
        <v>168</v>
      </c>
      <c r="H169" s="284"/>
      <c r="I169" s="284"/>
      <c r="J169" s="284"/>
      <c r="K169" s="284"/>
      <c r="L169" s="284"/>
      <c r="M169" s="284"/>
      <c r="N169" s="285"/>
      <c r="O169" s="166"/>
      <c r="Q169" s="169"/>
    </row>
    <row r="170" spans="1:17" outlineLevel="1" x14ac:dyDescent="0.35">
      <c r="A170" s="166"/>
      <c r="B170" s="188"/>
      <c r="C170" s="282" t="s">
        <v>161</v>
      </c>
      <c r="D170" s="283"/>
      <c r="E170" s="179"/>
      <c r="F170" s="189"/>
      <c r="G170" s="282" t="s">
        <v>164</v>
      </c>
      <c r="H170" s="284"/>
      <c r="I170" s="284"/>
      <c r="J170" s="284"/>
      <c r="K170" s="284"/>
      <c r="L170" s="284"/>
      <c r="M170" s="284"/>
      <c r="N170" s="285"/>
      <c r="O170" s="166"/>
      <c r="Q170" s="169"/>
    </row>
    <row r="171" spans="1:17" ht="15.5" outlineLevel="1" x14ac:dyDescent="0.35">
      <c r="A171" s="160"/>
      <c r="B171" s="163"/>
      <c r="C171" s="163"/>
      <c r="D171" s="163"/>
      <c r="E171" s="163"/>
      <c r="F171" s="190" t="s">
        <v>79</v>
      </c>
      <c r="G171" s="173"/>
      <c r="H171" s="173"/>
      <c r="I171" s="173"/>
      <c r="J171" s="163"/>
      <c r="K171" s="163"/>
      <c r="L171" s="163"/>
      <c r="M171" s="191"/>
      <c r="N171" s="161"/>
      <c r="O171" s="174"/>
      <c r="Q171" s="169"/>
    </row>
    <row r="172" spans="1:17" outlineLevel="1" x14ac:dyDescent="0.35">
      <c r="A172" s="160"/>
      <c r="B172" s="192" t="s">
        <v>80</v>
      </c>
      <c r="C172" s="163"/>
      <c r="D172" s="163"/>
      <c r="E172" s="163"/>
      <c r="F172" s="193" t="s">
        <v>53</v>
      </c>
      <c r="G172" s="193" t="s">
        <v>54</v>
      </c>
      <c r="H172" s="193" t="s">
        <v>55</v>
      </c>
      <c r="I172" s="193" t="s">
        <v>56</v>
      </c>
      <c r="J172" s="193" t="s">
        <v>57</v>
      </c>
      <c r="K172" s="286" t="s">
        <v>4</v>
      </c>
      <c r="L172" s="287"/>
      <c r="M172" s="194" t="s">
        <v>58</v>
      </c>
      <c r="N172" s="195" t="s">
        <v>59</v>
      </c>
      <c r="O172" s="166"/>
    </row>
    <row r="173" spans="1:17" ht="18" customHeight="1" outlineLevel="1" x14ac:dyDescent="0.35">
      <c r="A173" s="166"/>
      <c r="B173" s="196" t="s">
        <v>60</v>
      </c>
      <c r="C173" s="197" t="str">
        <f>IF(+C166&gt;"",C166&amp;" - "&amp;G166,"")</f>
        <v>Meller Frans - Karjalainen Niklas</v>
      </c>
      <c r="D173" s="198"/>
      <c r="E173" s="199"/>
      <c r="F173" s="225">
        <v>-4</v>
      </c>
      <c r="G173" s="225">
        <v>-6</v>
      </c>
      <c r="H173" s="226">
        <v>-1</v>
      </c>
      <c r="I173" s="225"/>
      <c r="J173" s="225"/>
      <c r="K173" s="200">
        <f>IF(ISBLANK(F173),"",COUNTIF(F173:J173,"&gt;=0"))</f>
        <v>0</v>
      </c>
      <c r="L173" s="201">
        <f>IF(ISBLANK(F173),"",(IF(LEFT(F173,1)="-",1,0)+IF(LEFT(G173,1)="-",1,0)+IF(LEFT(H173,1)="-",1,0)+IF(LEFT(I173,1)="-",1,0)+IF(LEFT(J173,1)="-",1,0)))</f>
        <v>3</v>
      </c>
      <c r="M173" s="202" t="str">
        <f t="shared" ref="M173:M177" si="9">IF(K173=3,1,"")</f>
        <v/>
      </c>
      <c r="N173" s="203">
        <f t="shared" ref="N173:N177" si="10">IF(L173=3,1,"")</f>
        <v>1</v>
      </c>
      <c r="O173" s="166"/>
      <c r="Q173" s="169"/>
    </row>
    <row r="174" spans="1:17" ht="18" customHeight="1" outlineLevel="1" x14ac:dyDescent="0.35">
      <c r="A174" s="166"/>
      <c r="B174" s="196" t="s">
        <v>61</v>
      </c>
      <c r="C174" s="198" t="str">
        <f>IF(C167&gt;"",C167&amp;" - "&amp;G167,"")</f>
        <v>Lehti Aapo - Perkkiö Lenni</v>
      </c>
      <c r="D174" s="197"/>
      <c r="E174" s="199"/>
      <c r="F174" s="227">
        <v>-9</v>
      </c>
      <c r="G174" s="225">
        <v>7</v>
      </c>
      <c r="H174" s="225">
        <v>-4</v>
      </c>
      <c r="I174" s="225">
        <v>-4</v>
      </c>
      <c r="J174" s="225"/>
      <c r="K174" s="200">
        <f>IF(ISBLANK(F174),"",COUNTIF(F174:J174,"&gt;=0"))</f>
        <v>1</v>
      </c>
      <c r="L174" s="201">
        <f>IF(ISBLANK(F174),"",(IF(LEFT(F174,1)="-",1,0)+IF(LEFT(G174,1)="-",1,0)+IF(LEFT(H174,1)="-",1,0)+IF(LEFT(I174,1)="-",1,0)+IF(LEFT(J174,1)="-",1,0)))</f>
        <v>3</v>
      </c>
      <c r="M174" s="202" t="str">
        <f t="shared" si="9"/>
        <v/>
      </c>
      <c r="N174" s="203">
        <f t="shared" si="10"/>
        <v>1</v>
      </c>
      <c r="O174" s="166"/>
      <c r="Q174" s="169"/>
    </row>
    <row r="175" spans="1:17" ht="18" customHeight="1" outlineLevel="1" x14ac:dyDescent="0.35">
      <c r="A175" s="166"/>
      <c r="B175" s="204" t="s">
        <v>81</v>
      </c>
      <c r="C175" s="205" t="str">
        <f>IF(C169&gt;"",C169&amp;" / "&amp;C170,"")</f>
        <v>Meller Frans / Kanasuo Aapo</v>
      </c>
      <c r="D175" s="206" t="str">
        <f>IF(G169&gt;"",G169&amp;" / "&amp;G170,"")</f>
        <v>Karjalainen Niklas / Perkkiö Lenni</v>
      </c>
      <c r="E175" s="207"/>
      <c r="F175" s="228">
        <v>-8</v>
      </c>
      <c r="G175" s="229">
        <v>-3</v>
      </c>
      <c r="H175" s="230">
        <v>-8</v>
      </c>
      <c r="I175" s="230"/>
      <c r="J175" s="230"/>
      <c r="K175" s="200">
        <f>IF(ISBLANK(F175),"",COUNTIF(F175:J175,"&gt;=0"))</f>
        <v>0</v>
      </c>
      <c r="L175" s="201">
        <f>IF(ISBLANK(F175),"",(IF(LEFT(F175,1)="-",1,0)+IF(LEFT(G175,1)="-",1,0)+IF(LEFT(H175,1)="-",1,0)+IF(LEFT(I175,1)="-",1,0)+IF(LEFT(J175,1)="-",1,0)))</f>
        <v>3</v>
      </c>
      <c r="M175" s="202" t="str">
        <f t="shared" si="9"/>
        <v/>
      </c>
      <c r="N175" s="203">
        <f t="shared" si="10"/>
        <v>1</v>
      </c>
      <c r="O175" s="166"/>
      <c r="Q175" s="169"/>
    </row>
    <row r="176" spans="1:17" ht="18" customHeight="1" outlineLevel="1" x14ac:dyDescent="0.35">
      <c r="A176" s="166"/>
      <c r="B176" s="196" t="s">
        <v>63</v>
      </c>
      <c r="C176" s="198" t="str">
        <f>IF(+C166&gt;"",C166&amp;" - "&amp;G167,"")</f>
        <v>Meller Frans - Perkkiö Lenni</v>
      </c>
      <c r="D176" s="197"/>
      <c r="E176" s="199"/>
      <c r="F176" s="231"/>
      <c r="G176" s="225"/>
      <c r="H176" s="225"/>
      <c r="I176" s="225"/>
      <c r="J176" s="226"/>
      <c r="K176" s="200" t="str">
        <f>IF(ISBLANK(F176),"",COUNTIF(F176:J176,"&gt;=0"))</f>
        <v/>
      </c>
      <c r="L176" s="201" t="str">
        <f>IF(ISBLANK(F176),"",(IF(LEFT(F176,1)="-",1,0)+IF(LEFT(G176,1)="-",1,0)+IF(LEFT(H176,1)="-",1,0)+IF(LEFT(I176,1)="-",1,0)+IF(LEFT(J176,1)="-",1,0)))</f>
        <v/>
      </c>
      <c r="M176" s="202" t="str">
        <f t="shared" si="9"/>
        <v/>
      </c>
      <c r="N176" s="203" t="str">
        <f t="shared" si="10"/>
        <v/>
      </c>
      <c r="O176" s="166"/>
      <c r="Q176" s="169"/>
    </row>
    <row r="177" spans="1:17" ht="18" customHeight="1" outlineLevel="1" thickBot="1" x14ac:dyDescent="0.4">
      <c r="A177" s="166"/>
      <c r="B177" s="196" t="s">
        <v>64</v>
      </c>
      <c r="C177" s="198" t="str">
        <f>IF(+C167&gt;"",C167&amp;" - "&amp;G166,"")</f>
        <v>Lehti Aapo - Karjalainen Niklas</v>
      </c>
      <c r="D177" s="197"/>
      <c r="E177" s="199"/>
      <c r="F177" s="226"/>
      <c r="G177" s="225"/>
      <c r="H177" s="226"/>
      <c r="I177" s="225"/>
      <c r="J177" s="225"/>
      <c r="K177" s="200" t="str">
        <f>IF(ISBLANK(F177),"",COUNTIF(F177:J177,"&gt;=0"))</f>
        <v/>
      </c>
      <c r="L177" s="208" t="str">
        <f>IF(ISBLANK(F177),"",(IF(LEFT(F177,1)="-",1,0)+IF(LEFT(G177,1)="-",1,0)+IF(LEFT(H177,1)="-",1,0)+IF(LEFT(I177,1)="-",1,0)+IF(LEFT(J177,1)="-",1,0)))</f>
        <v/>
      </c>
      <c r="M177" s="202" t="str">
        <f t="shared" si="9"/>
        <v/>
      </c>
      <c r="N177" s="203" t="str">
        <f t="shared" si="10"/>
        <v/>
      </c>
      <c r="O177" s="166"/>
      <c r="Q177" s="169"/>
    </row>
    <row r="178" spans="1:17" ht="16" outlineLevel="1" thickBot="1" x14ac:dyDescent="0.4">
      <c r="A178" s="160"/>
      <c r="B178" s="163"/>
      <c r="C178" s="163"/>
      <c r="D178" s="163"/>
      <c r="E178" s="163"/>
      <c r="F178" s="163"/>
      <c r="G178" s="163"/>
      <c r="H178" s="163"/>
      <c r="I178" s="209" t="s">
        <v>65</v>
      </c>
      <c r="J178" s="210"/>
      <c r="K178" s="211" t="str">
        <f>IF(ISBLANK(D173),"",SUM(K173:K177))</f>
        <v/>
      </c>
      <c r="L178" s="212" t="str">
        <f>IF(ISBLANK(E173),"",SUM(L173:L177))</f>
        <v/>
      </c>
      <c r="M178" s="213">
        <f>IF(ISBLANK(F173),"",SUM(M173:M177))</f>
        <v>0</v>
      </c>
      <c r="N178" s="214">
        <f>IF(ISBLANK(F173),"",SUM(N173:N177))</f>
        <v>3</v>
      </c>
      <c r="O178" s="166"/>
      <c r="Q178" s="169"/>
    </row>
    <row r="179" spans="1:17" outlineLevel="1" x14ac:dyDescent="0.35">
      <c r="A179" s="160"/>
      <c r="B179" s="162" t="s">
        <v>66</v>
      </c>
      <c r="C179" s="163"/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74"/>
      <c r="Q179" s="169"/>
    </row>
    <row r="180" spans="1:17" outlineLevel="1" x14ac:dyDescent="0.35">
      <c r="A180" s="160"/>
      <c r="B180" s="215" t="s">
        <v>67</v>
      </c>
      <c r="C180" s="215"/>
      <c r="D180" s="215" t="s">
        <v>68</v>
      </c>
      <c r="E180" s="92"/>
      <c r="F180" s="215"/>
      <c r="G180" s="215" t="s">
        <v>17</v>
      </c>
      <c r="H180" s="92"/>
      <c r="I180" s="215"/>
      <c r="J180" s="216" t="s">
        <v>69</v>
      </c>
      <c r="K180" s="161"/>
      <c r="L180" s="163"/>
      <c r="M180" s="163"/>
      <c r="N180" s="163"/>
      <c r="O180" s="174"/>
      <c r="Q180" s="169"/>
    </row>
    <row r="181" spans="1:17" ht="18.5" outlineLevel="1" thickBot="1" x14ac:dyDescent="0.4">
      <c r="A181" s="160"/>
      <c r="B181" s="163"/>
      <c r="C181" s="163"/>
      <c r="D181" s="163"/>
      <c r="E181" s="163"/>
      <c r="F181" s="163"/>
      <c r="G181" s="163"/>
      <c r="H181" s="163"/>
      <c r="I181" s="163"/>
      <c r="J181" s="288" t="str">
        <f>IF(M178=3,C165,IF(N178=3,G165,""))</f>
        <v>OPT-86 2</v>
      </c>
      <c r="K181" s="288"/>
      <c r="L181" s="288"/>
      <c r="M181" s="288"/>
      <c r="N181" s="289"/>
      <c r="O181" s="166"/>
      <c r="Q181" s="169"/>
    </row>
    <row r="182" spans="1:17" ht="18" outlineLevel="1" x14ac:dyDescent="0.35">
      <c r="A182" s="217"/>
      <c r="B182" s="218"/>
      <c r="C182" s="218"/>
      <c r="D182" s="218"/>
      <c r="E182" s="218"/>
      <c r="F182" s="218"/>
      <c r="G182" s="218"/>
      <c r="H182" s="218"/>
      <c r="I182" s="218"/>
      <c r="J182" s="219"/>
      <c r="K182" s="219"/>
      <c r="L182" s="219"/>
      <c r="M182" s="219"/>
      <c r="N182" s="219"/>
      <c r="O182" s="220"/>
      <c r="Q182" s="169"/>
    </row>
    <row r="183" spans="1:17" s="152" customFormat="1" ht="10.5" x14ac:dyDescent="0.25"/>
    <row r="184" spans="1:17" ht="18.5" x14ac:dyDescent="0.45">
      <c r="A184" s="153" t="s">
        <v>446</v>
      </c>
    </row>
    <row r="185" spans="1:17" ht="15.5" outlineLevel="1" x14ac:dyDescent="0.35">
      <c r="A185" s="154"/>
      <c r="B185" s="155"/>
      <c r="C185" s="156"/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8"/>
      <c r="Q185" s="159" t="s">
        <v>70</v>
      </c>
    </row>
    <row r="186" spans="1:17" ht="15.5" outlineLevel="1" x14ac:dyDescent="0.35">
      <c r="A186" s="160"/>
      <c r="B186" s="161"/>
      <c r="C186" s="162" t="s">
        <v>71</v>
      </c>
      <c r="D186" s="163"/>
      <c r="E186" s="163"/>
      <c r="F186" s="161"/>
      <c r="G186" s="164" t="s">
        <v>38</v>
      </c>
      <c r="H186" s="165"/>
      <c r="I186" s="290" t="s">
        <v>187</v>
      </c>
      <c r="J186" s="290"/>
      <c r="K186" s="290"/>
      <c r="L186" s="290"/>
      <c r="M186" s="290"/>
      <c r="N186" s="291"/>
      <c r="O186" s="166"/>
      <c r="Q186" s="159" t="s">
        <v>72</v>
      </c>
    </row>
    <row r="187" spans="1:17" ht="17.25" customHeight="1" outlineLevel="1" x14ac:dyDescent="0.4">
      <c r="A187" s="160"/>
      <c r="B187" s="167"/>
      <c r="C187" s="168" t="s">
        <v>73</v>
      </c>
      <c r="D187" s="163"/>
      <c r="E187" s="163"/>
      <c r="F187" s="161"/>
      <c r="G187" s="164" t="s">
        <v>39</v>
      </c>
      <c r="H187" s="165"/>
      <c r="I187" s="290" t="s">
        <v>25</v>
      </c>
      <c r="J187" s="290"/>
      <c r="K187" s="290"/>
      <c r="L187" s="290"/>
      <c r="M187" s="290"/>
      <c r="N187" s="291"/>
      <c r="O187" s="166"/>
      <c r="Q187" s="169"/>
    </row>
    <row r="188" spans="1:17" outlineLevel="1" x14ac:dyDescent="0.35">
      <c r="A188" s="160"/>
      <c r="B188" s="163"/>
      <c r="C188" s="170" t="s">
        <v>74</v>
      </c>
      <c r="D188" s="163"/>
      <c r="E188" s="163"/>
      <c r="F188" s="163"/>
      <c r="G188" s="164" t="s">
        <v>40</v>
      </c>
      <c r="H188" s="171"/>
      <c r="I188" s="292" t="s">
        <v>150</v>
      </c>
      <c r="J188" s="292"/>
      <c r="K188" s="292"/>
      <c r="L188" s="292"/>
      <c r="M188" s="292"/>
      <c r="N188" s="293"/>
      <c r="O188" s="166"/>
      <c r="Q188" s="169"/>
    </row>
    <row r="189" spans="1:17" ht="15.5" outlineLevel="1" x14ac:dyDescent="0.35">
      <c r="A189" s="160"/>
      <c r="B189" s="163"/>
      <c r="C189" s="163"/>
      <c r="D189" s="163"/>
      <c r="E189" s="163"/>
      <c r="F189" s="163"/>
      <c r="G189" s="164" t="s">
        <v>75</v>
      </c>
      <c r="H189" s="165"/>
      <c r="I189" s="294">
        <v>44114</v>
      </c>
      <c r="J189" s="294"/>
      <c r="K189" s="294"/>
      <c r="L189" s="172" t="s">
        <v>76</v>
      </c>
      <c r="M189" s="295"/>
      <c r="N189" s="296"/>
      <c r="O189" s="166"/>
      <c r="Q189" s="169"/>
    </row>
    <row r="190" spans="1:17" outlineLevel="1" x14ac:dyDescent="0.35">
      <c r="A190" s="160"/>
      <c r="B190" s="161"/>
      <c r="C190" s="173" t="s">
        <v>77</v>
      </c>
      <c r="D190" s="163"/>
      <c r="E190" s="163"/>
      <c r="F190" s="163"/>
      <c r="G190" s="173" t="s">
        <v>77</v>
      </c>
      <c r="H190" s="163"/>
      <c r="I190" s="163"/>
      <c r="J190" s="163"/>
      <c r="K190" s="163"/>
      <c r="L190" s="163"/>
      <c r="M190" s="163"/>
      <c r="N190" s="163"/>
      <c r="O190" s="174"/>
      <c r="Q190" s="169"/>
    </row>
    <row r="191" spans="1:17" ht="15.5" outlineLevel="1" x14ac:dyDescent="0.35">
      <c r="A191" s="166"/>
      <c r="B191" s="175" t="s">
        <v>44</v>
      </c>
      <c r="C191" s="297" t="s">
        <v>82</v>
      </c>
      <c r="D191" s="298"/>
      <c r="E191" s="176"/>
      <c r="F191" s="177" t="s">
        <v>45</v>
      </c>
      <c r="G191" s="297" t="s">
        <v>119</v>
      </c>
      <c r="H191" s="299"/>
      <c r="I191" s="299"/>
      <c r="J191" s="299"/>
      <c r="K191" s="299"/>
      <c r="L191" s="299"/>
      <c r="M191" s="299"/>
      <c r="N191" s="300"/>
      <c r="O191" s="166"/>
      <c r="Q191" s="169"/>
    </row>
    <row r="192" spans="1:17" outlineLevel="1" x14ac:dyDescent="0.35">
      <c r="A192" s="166"/>
      <c r="B192" s="178" t="s">
        <v>46</v>
      </c>
      <c r="C192" s="282" t="s">
        <v>184</v>
      </c>
      <c r="D192" s="283"/>
      <c r="E192" s="179"/>
      <c r="F192" s="180" t="s">
        <v>47</v>
      </c>
      <c r="G192" s="282" t="s">
        <v>160</v>
      </c>
      <c r="H192" s="284"/>
      <c r="I192" s="284"/>
      <c r="J192" s="284"/>
      <c r="K192" s="284"/>
      <c r="L192" s="284"/>
      <c r="M192" s="284"/>
      <c r="N192" s="285"/>
      <c r="O192" s="166"/>
      <c r="Q192" s="169"/>
    </row>
    <row r="193" spans="1:17" outlineLevel="1" x14ac:dyDescent="0.35">
      <c r="A193" s="166"/>
      <c r="B193" s="181" t="s">
        <v>48</v>
      </c>
      <c r="C193" s="282" t="s">
        <v>447</v>
      </c>
      <c r="D193" s="283"/>
      <c r="E193" s="179"/>
      <c r="F193" s="182" t="s">
        <v>49</v>
      </c>
      <c r="G193" s="282" t="s">
        <v>155</v>
      </c>
      <c r="H193" s="284"/>
      <c r="I193" s="284"/>
      <c r="J193" s="284"/>
      <c r="K193" s="284"/>
      <c r="L193" s="284"/>
      <c r="M193" s="284"/>
      <c r="N193" s="285"/>
      <c r="O193" s="166"/>
      <c r="Q193" s="169"/>
    </row>
    <row r="194" spans="1:17" outlineLevel="1" x14ac:dyDescent="0.35">
      <c r="A194" s="160"/>
      <c r="B194" s="183" t="s">
        <v>78</v>
      </c>
      <c r="C194" s="184"/>
      <c r="D194" s="185"/>
      <c r="E194" s="186"/>
      <c r="F194" s="183" t="s">
        <v>78</v>
      </c>
      <c r="G194" s="187"/>
      <c r="H194" s="187"/>
      <c r="I194" s="187"/>
      <c r="J194" s="187"/>
      <c r="K194" s="187"/>
      <c r="L194" s="187"/>
      <c r="M194" s="187"/>
      <c r="N194" s="187"/>
      <c r="O194" s="174"/>
      <c r="Q194" s="169"/>
    </row>
    <row r="195" spans="1:17" outlineLevel="1" x14ac:dyDescent="0.35">
      <c r="A195" s="166"/>
      <c r="B195" s="178"/>
      <c r="C195" s="282" t="s">
        <v>184</v>
      </c>
      <c r="D195" s="283"/>
      <c r="E195" s="179"/>
      <c r="F195" s="180"/>
      <c r="G195" s="282" t="s">
        <v>160</v>
      </c>
      <c r="H195" s="284"/>
      <c r="I195" s="284"/>
      <c r="J195" s="284"/>
      <c r="K195" s="284"/>
      <c r="L195" s="284"/>
      <c r="M195" s="284"/>
      <c r="N195" s="285"/>
      <c r="O195" s="166"/>
      <c r="Q195" s="169"/>
    </row>
    <row r="196" spans="1:17" outlineLevel="1" x14ac:dyDescent="0.35">
      <c r="A196" s="166"/>
      <c r="B196" s="188"/>
      <c r="C196" s="282" t="s">
        <v>447</v>
      </c>
      <c r="D196" s="283"/>
      <c r="E196" s="179"/>
      <c r="F196" s="189"/>
      <c r="G196" s="282" t="s">
        <v>155</v>
      </c>
      <c r="H196" s="284"/>
      <c r="I196" s="284"/>
      <c r="J196" s="284"/>
      <c r="K196" s="284"/>
      <c r="L196" s="284"/>
      <c r="M196" s="284"/>
      <c r="N196" s="285"/>
      <c r="O196" s="166"/>
      <c r="Q196" s="169"/>
    </row>
    <row r="197" spans="1:17" ht="15.5" outlineLevel="1" x14ac:dyDescent="0.35">
      <c r="A197" s="160"/>
      <c r="B197" s="163"/>
      <c r="C197" s="163"/>
      <c r="D197" s="163"/>
      <c r="E197" s="163"/>
      <c r="F197" s="190" t="s">
        <v>79</v>
      </c>
      <c r="G197" s="173"/>
      <c r="H197" s="173"/>
      <c r="I197" s="173"/>
      <c r="J197" s="163"/>
      <c r="K197" s="163"/>
      <c r="L197" s="163"/>
      <c r="M197" s="191"/>
      <c r="N197" s="161"/>
      <c r="O197" s="174"/>
      <c r="Q197" s="169"/>
    </row>
    <row r="198" spans="1:17" outlineLevel="1" x14ac:dyDescent="0.35">
      <c r="A198" s="160"/>
      <c r="B198" s="192" t="s">
        <v>80</v>
      </c>
      <c r="C198" s="163"/>
      <c r="D198" s="163"/>
      <c r="E198" s="163"/>
      <c r="F198" s="193" t="s">
        <v>53</v>
      </c>
      <c r="G198" s="193" t="s">
        <v>54</v>
      </c>
      <c r="H198" s="193" t="s">
        <v>55</v>
      </c>
      <c r="I198" s="193" t="s">
        <v>56</v>
      </c>
      <c r="J198" s="193" t="s">
        <v>57</v>
      </c>
      <c r="K198" s="286" t="s">
        <v>4</v>
      </c>
      <c r="L198" s="287"/>
      <c r="M198" s="194" t="s">
        <v>58</v>
      </c>
      <c r="N198" s="195" t="s">
        <v>59</v>
      </c>
      <c r="O198" s="166"/>
    </row>
    <row r="199" spans="1:17" ht="18" customHeight="1" outlineLevel="1" x14ac:dyDescent="0.35">
      <c r="A199" s="166"/>
      <c r="B199" s="196" t="s">
        <v>60</v>
      </c>
      <c r="C199" s="197" t="str">
        <f>IF(+C192&gt;"",C192&amp;" - "&amp;G192,"")</f>
        <v>Visuri Torsti - Oinas Luka</v>
      </c>
      <c r="D199" s="198"/>
      <c r="E199" s="199"/>
      <c r="F199" s="225">
        <v>-6</v>
      </c>
      <c r="G199" s="225">
        <v>-8</v>
      </c>
      <c r="H199" s="226">
        <v>-5</v>
      </c>
      <c r="I199" s="225"/>
      <c r="J199" s="225"/>
      <c r="K199" s="200">
        <f>IF(ISBLANK(F199),"",COUNTIF(F199:J199,"&gt;=0"))</f>
        <v>0</v>
      </c>
      <c r="L199" s="201">
        <f>IF(ISBLANK(F199),"",(IF(LEFT(F199,1)="-",1,0)+IF(LEFT(G199,1)="-",1,0)+IF(LEFT(H199,1)="-",1,0)+IF(LEFT(I199,1)="-",1,0)+IF(LEFT(J199,1)="-",1,0)))</f>
        <v>3</v>
      </c>
      <c r="M199" s="202" t="str">
        <f t="shared" ref="M199:M203" si="11">IF(K199=3,1,"")</f>
        <v/>
      </c>
      <c r="N199" s="203">
        <f t="shared" ref="N199:N203" si="12">IF(L199=3,1,"")</f>
        <v>1</v>
      </c>
      <c r="O199" s="166"/>
      <c r="Q199" s="169"/>
    </row>
    <row r="200" spans="1:17" ht="18" customHeight="1" outlineLevel="1" x14ac:dyDescent="0.35">
      <c r="A200" s="166"/>
      <c r="B200" s="196" t="s">
        <v>61</v>
      </c>
      <c r="C200" s="198" t="str">
        <f>IF(C193&gt;"",C193&amp;" - "&amp;G193,"")</f>
        <v>Sammalkoski Sisu - Vuoti Henrik</v>
      </c>
      <c r="D200" s="197"/>
      <c r="E200" s="199"/>
      <c r="F200" s="227">
        <v>-4</v>
      </c>
      <c r="G200" s="225">
        <v>-7</v>
      </c>
      <c r="H200" s="225">
        <v>-8</v>
      </c>
      <c r="I200" s="225"/>
      <c r="J200" s="225"/>
      <c r="K200" s="200">
        <f>IF(ISBLANK(F200),"",COUNTIF(F200:J200,"&gt;=0"))</f>
        <v>0</v>
      </c>
      <c r="L200" s="201">
        <f>IF(ISBLANK(F200),"",(IF(LEFT(F200,1)="-",1,0)+IF(LEFT(G200,1)="-",1,0)+IF(LEFT(H200,1)="-",1,0)+IF(LEFT(I200,1)="-",1,0)+IF(LEFT(J200,1)="-",1,0)))</f>
        <v>3</v>
      </c>
      <c r="M200" s="202" t="str">
        <f t="shared" si="11"/>
        <v/>
      </c>
      <c r="N200" s="203">
        <f t="shared" si="12"/>
        <v>1</v>
      </c>
      <c r="O200" s="166"/>
      <c r="Q200" s="169"/>
    </row>
    <row r="201" spans="1:17" ht="18" customHeight="1" outlineLevel="1" x14ac:dyDescent="0.35">
      <c r="A201" s="166"/>
      <c r="B201" s="204" t="s">
        <v>81</v>
      </c>
      <c r="C201" s="205" t="str">
        <f>IF(C195&gt;"",C195&amp;" / "&amp;C196,"")</f>
        <v>Visuri Torsti / Sammalkoski Sisu</v>
      </c>
      <c r="D201" s="206" t="str">
        <f>IF(G195&gt;"",G195&amp;" / "&amp;G196,"")</f>
        <v>Oinas Luka / Vuoti Henrik</v>
      </c>
      <c r="E201" s="207"/>
      <c r="F201" s="228">
        <v>-1</v>
      </c>
      <c r="G201" s="229">
        <v>-4</v>
      </c>
      <c r="H201" s="230">
        <v>-3</v>
      </c>
      <c r="I201" s="230"/>
      <c r="J201" s="230"/>
      <c r="K201" s="200">
        <f>IF(ISBLANK(F201),"",COUNTIF(F201:J201,"&gt;=0"))</f>
        <v>0</v>
      </c>
      <c r="L201" s="201">
        <f>IF(ISBLANK(F201),"",(IF(LEFT(F201,1)="-",1,0)+IF(LEFT(G201,1)="-",1,0)+IF(LEFT(H201,1)="-",1,0)+IF(LEFT(I201,1)="-",1,0)+IF(LEFT(J201,1)="-",1,0)))</f>
        <v>3</v>
      </c>
      <c r="M201" s="202" t="str">
        <f t="shared" si="11"/>
        <v/>
      </c>
      <c r="N201" s="203">
        <f t="shared" si="12"/>
        <v>1</v>
      </c>
      <c r="O201" s="166"/>
      <c r="Q201" s="169"/>
    </row>
    <row r="202" spans="1:17" ht="18" customHeight="1" outlineLevel="1" x14ac:dyDescent="0.35">
      <c r="A202" s="166"/>
      <c r="B202" s="196" t="s">
        <v>63</v>
      </c>
      <c r="C202" s="198" t="str">
        <f>IF(+C192&gt;"",C192&amp;" - "&amp;G193,"")</f>
        <v>Visuri Torsti - Vuoti Henrik</v>
      </c>
      <c r="D202" s="197"/>
      <c r="E202" s="199"/>
      <c r="F202" s="231"/>
      <c r="G202" s="225"/>
      <c r="H202" s="225"/>
      <c r="I202" s="225"/>
      <c r="J202" s="226"/>
      <c r="K202" s="200" t="str">
        <f>IF(ISBLANK(F202),"",COUNTIF(F202:J202,"&gt;=0"))</f>
        <v/>
      </c>
      <c r="L202" s="201" t="str">
        <f>IF(ISBLANK(F202),"",(IF(LEFT(F202,1)="-",1,0)+IF(LEFT(G202,1)="-",1,0)+IF(LEFT(H202,1)="-",1,0)+IF(LEFT(I202,1)="-",1,0)+IF(LEFT(J202,1)="-",1,0)))</f>
        <v/>
      </c>
      <c r="M202" s="202" t="str">
        <f t="shared" si="11"/>
        <v/>
      </c>
      <c r="N202" s="203" t="str">
        <f t="shared" si="12"/>
        <v/>
      </c>
      <c r="O202" s="166"/>
      <c r="Q202" s="169"/>
    </row>
    <row r="203" spans="1:17" ht="18" customHeight="1" outlineLevel="1" thickBot="1" x14ac:dyDescent="0.4">
      <c r="A203" s="166"/>
      <c r="B203" s="196" t="s">
        <v>64</v>
      </c>
      <c r="C203" s="198" t="str">
        <f>IF(+C193&gt;"",C193&amp;" - "&amp;G192,"")</f>
        <v>Sammalkoski Sisu - Oinas Luka</v>
      </c>
      <c r="D203" s="197"/>
      <c r="E203" s="199"/>
      <c r="F203" s="226"/>
      <c r="G203" s="225"/>
      <c r="H203" s="226"/>
      <c r="I203" s="225"/>
      <c r="J203" s="225"/>
      <c r="K203" s="200" t="str">
        <f>IF(ISBLANK(F203),"",COUNTIF(F203:J203,"&gt;=0"))</f>
        <v/>
      </c>
      <c r="L203" s="208" t="str">
        <f>IF(ISBLANK(F203),"",(IF(LEFT(F203,1)="-",1,0)+IF(LEFT(G203,1)="-",1,0)+IF(LEFT(H203,1)="-",1,0)+IF(LEFT(I203,1)="-",1,0)+IF(LEFT(J203,1)="-",1,0)))</f>
        <v/>
      </c>
      <c r="M203" s="202" t="str">
        <f t="shared" si="11"/>
        <v/>
      </c>
      <c r="N203" s="203" t="str">
        <f t="shared" si="12"/>
        <v/>
      </c>
      <c r="O203" s="166"/>
      <c r="Q203" s="169"/>
    </row>
    <row r="204" spans="1:17" ht="16" outlineLevel="1" thickBot="1" x14ac:dyDescent="0.4">
      <c r="A204" s="160"/>
      <c r="B204" s="163"/>
      <c r="C204" s="163"/>
      <c r="D204" s="163"/>
      <c r="E204" s="163"/>
      <c r="F204" s="163"/>
      <c r="G204" s="163"/>
      <c r="H204" s="163"/>
      <c r="I204" s="209" t="s">
        <v>65</v>
      </c>
      <c r="J204" s="210"/>
      <c r="K204" s="211" t="str">
        <f>IF(ISBLANK(D199),"",SUM(K199:K203))</f>
        <v/>
      </c>
      <c r="L204" s="212" t="str">
        <f>IF(ISBLANK(E199),"",SUM(L199:L203))</f>
        <v/>
      </c>
      <c r="M204" s="213">
        <f>IF(ISBLANK(F199),"",SUM(M199:M203))</f>
        <v>0</v>
      </c>
      <c r="N204" s="214">
        <f>IF(ISBLANK(F199),"",SUM(N199:N203))</f>
        <v>3</v>
      </c>
      <c r="O204" s="166"/>
      <c r="Q204" s="169"/>
    </row>
    <row r="205" spans="1:17" outlineLevel="1" x14ac:dyDescent="0.35">
      <c r="A205" s="160"/>
      <c r="B205" s="162" t="s">
        <v>66</v>
      </c>
      <c r="C205" s="163"/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74"/>
      <c r="Q205" s="169"/>
    </row>
    <row r="206" spans="1:17" outlineLevel="1" x14ac:dyDescent="0.35">
      <c r="A206" s="160"/>
      <c r="B206" s="215" t="s">
        <v>67</v>
      </c>
      <c r="C206" s="215"/>
      <c r="D206" s="215" t="s">
        <v>68</v>
      </c>
      <c r="E206" s="92"/>
      <c r="F206" s="215"/>
      <c r="G206" s="215" t="s">
        <v>17</v>
      </c>
      <c r="H206" s="92"/>
      <c r="I206" s="215"/>
      <c r="J206" s="216" t="s">
        <v>69</v>
      </c>
      <c r="K206" s="161"/>
      <c r="L206" s="163"/>
      <c r="M206" s="163"/>
      <c r="N206" s="163"/>
      <c r="O206" s="174"/>
      <c r="Q206" s="169"/>
    </row>
    <row r="207" spans="1:17" ht="18.5" outlineLevel="1" thickBot="1" x14ac:dyDescent="0.4">
      <c r="A207" s="160"/>
      <c r="B207" s="163"/>
      <c r="C207" s="163"/>
      <c r="D207" s="163"/>
      <c r="E207" s="163"/>
      <c r="F207" s="163"/>
      <c r="G207" s="163"/>
      <c r="H207" s="163"/>
      <c r="I207" s="163"/>
      <c r="J207" s="288" t="str">
        <f>IF(M204=3,C191,IF(N204=3,G191,""))</f>
        <v>OPT-86</v>
      </c>
      <c r="K207" s="288"/>
      <c r="L207" s="288"/>
      <c r="M207" s="288"/>
      <c r="N207" s="289"/>
      <c r="O207" s="166"/>
      <c r="Q207" s="169"/>
    </row>
    <row r="208" spans="1:17" ht="18" outlineLevel="1" x14ac:dyDescent="0.35">
      <c r="A208" s="217"/>
      <c r="B208" s="218"/>
      <c r="C208" s="218"/>
      <c r="D208" s="218"/>
      <c r="E208" s="218"/>
      <c r="F208" s="218"/>
      <c r="G208" s="218"/>
      <c r="H208" s="218"/>
      <c r="I208" s="218"/>
      <c r="J208" s="219"/>
      <c r="K208" s="219"/>
      <c r="L208" s="219"/>
      <c r="M208" s="219"/>
      <c r="N208" s="219"/>
      <c r="O208" s="220"/>
      <c r="Q208" s="169"/>
    </row>
    <row r="209" spans="1:17" s="152" customFormat="1" ht="10.5" x14ac:dyDescent="0.25"/>
    <row r="210" spans="1:17" ht="18.5" x14ac:dyDescent="0.45">
      <c r="A210" s="153" t="s">
        <v>448</v>
      </c>
    </row>
    <row r="211" spans="1:17" ht="15.5" outlineLevel="1" x14ac:dyDescent="0.35">
      <c r="A211" s="154"/>
      <c r="B211" s="155"/>
      <c r="C211" s="156"/>
      <c r="D211" s="157"/>
      <c r="E211" s="157"/>
      <c r="F211" s="157"/>
      <c r="G211" s="157"/>
      <c r="H211" s="157"/>
      <c r="I211" s="157"/>
      <c r="J211" s="157"/>
      <c r="K211" s="157"/>
      <c r="L211" s="157"/>
      <c r="M211" s="157"/>
      <c r="N211" s="157"/>
      <c r="O211" s="158"/>
      <c r="Q211" s="159" t="s">
        <v>70</v>
      </c>
    </row>
    <row r="212" spans="1:17" ht="15.5" outlineLevel="1" x14ac:dyDescent="0.35">
      <c r="A212" s="160"/>
      <c r="B212" s="161"/>
      <c r="C212" s="162" t="s">
        <v>71</v>
      </c>
      <c r="D212" s="163"/>
      <c r="E212" s="163"/>
      <c r="F212" s="161"/>
      <c r="G212" s="164" t="s">
        <v>38</v>
      </c>
      <c r="H212" s="165"/>
      <c r="I212" s="290" t="s">
        <v>187</v>
      </c>
      <c r="J212" s="290"/>
      <c r="K212" s="290"/>
      <c r="L212" s="290"/>
      <c r="M212" s="290"/>
      <c r="N212" s="291"/>
      <c r="O212" s="166"/>
      <c r="Q212" s="159" t="s">
        <v>72</v>
      </c>
    </row>
    <row r="213" spans="1:17" ht="17.25" customHeight="1" outlineLevel="1" x14ac:dyDescent="0.4">
      <c r="A213" s="160"/>
      <c r="B213" s="167"/>
      <c r="C213" s="168" t="s">
        <v>73</v>
      </c>
      <c r="D213" s="163"/>
      <c r="E213" s="163"/>
      <c r="F213" s="161"/>
      <c r="G213" s="164" t="s">
        <v>39</v>
      </c>
      <c r="H213" s="165"/>
      <c r="I213" s="290" t="s">
        <v>25</v>
      </c>
      <c r="J213" s="290"/>
      <c r="K213" s="290"/>
      <c r="L213" s="290"/>
      <c r="M213" s="290"/>
      <c r="N213" s="291"/>
      <c r="O213" s="166"/>
      <c r="Q213" s="169"/>
    </row>
    <row r="214" spans="1:17" outlineLevel="1" x14ac:dyDescent="0.35">
      <c r="A214" s="160"/>
      <c r="B214" s="163"/>
      <c r="C214" s="170" t="s">
        <v>74</v>
      </c>
      <c r="D214" s="163"/>
      <c r="E214" s="163"/>
      <c r="F214" s="163"/>
      <c r="G214" s="164" t="s">
        <v>40</v>
      </c>
      <c r="H214" s="171"/>
      <c r="I214" s="292" t="s">
        <v>150</v>
      </c>
      <c r="J214" s="292"/>
      <c r="K214" s="292"/>
      <c r="L214" s="292"/>
      <c r="M214" s="292"/>
      <c r="N214" s="293"/>
      <c r="O214" s="166"/>
      <c r="Q214" s="169"/>
    </row>
    <row r="215" spans="1:17" ht="15.5" outlineLevel="1" x14ac:dyDescent="0.35">
      <c r="A215" s="160"/>
      <c r="B215" s="163"/>
      <c r="C215" s="163"/>
      <c r="D215" s="163"/>
      <c r="E215" s="163"/>
      <c r="F215" s="163"/>
      <c r="G215" s="164" t="s">
        <v>75</v>
      </c>
      <c r="H215" s="165"/>
      <c r="I215" s="294">
        <v>44114</v>
      </c>
      <c r="J215" s="294"/>
      <c r="K215" s="294"/>
      <c r="L215" s="172" t="s">
        <v>76</v>
      </c>
      <c r="M215" s="295"/>
      <c r="N215" s="296"/>
      <c r="O215" s="166"/>
      <c r="Q215" s="169"/>
    </row>
    <row r="216" spans="1:17" outlineLevel="1" x14ac:dyDescent="0.35">
      <c r="A216" s="160"/>
      <c r="B216" s="161"/>
      <c r="C216" s="173" t="s">
        <v>77</v>
      </c>
      <c r="D216" s="163"/>
      <c r="E216" s="163"/>
      <c r="F216" s="163"/>
      <c r="G216" s="173" t="s">
        <v>77</v>
      </c>
      <c r="H216" s="163"/>
      <c r="I216" s="163"/>
      <c r="J216" s="163"/>
      <c r="K216" s="163"/>
      <c r="L216" s="163"/>
      <c r="M216" s="163"/>
      <c r="N216" s="163"/>
      <c r="O216" s="174"/>
      <c r="Q216" s="169"/>
    </row>
    <row r="217" spans="1:17" ht="15.5" outlineLevel="1" x14ac:dyDescent="0.35">
      <c r="A217" s="166"/>
      <c r="B217" s="175" t="s">
        <v>44</v>
      </c>
      <c r="C217" s="297" t="s">
        <v>180</v>
      </c>
      <c r="D217" s="298"/>
      <c r="E217" s="176"/>
      <c r="F217" s="177" t="s">
        <v>45</v>
      </c>
      <c r="G217" s="297" t="s">
        <v>30</v>
      </c>
      <c r="H217" s="299"/>
      <c r="I217" s="299"/>
      <c r="J217" s="299"/>
      <c r="K217" s="299"/>
      <c r="L217" s="299"/>
      <c r="M217" s="299"/>
      <c r="N217" s="300"/>
      <c r="O217" s="166"/>
      <c r="Q217" s="169"/>
    </row>
    <row r="218" spans="1:17" outlineLevel="1" x14ac:dyDescent="0.35">
      <c r="A218" s="166"/>
      <c r="B218" s="178" t="s">
        <v>46</v>
      </c>
      <c r="C218" s="282" t="s">
        <v>211</v>
      </c>
      <c r="D218" s="283"/>
      <c r="E218" s="179"/>
      <c r="F218" s="180" t="s">
        <v>47</v>
      </c>
      <c r="G218" s="282" t="s">
        <v>170</v>
      </c>
      <c r="H218" s="284"/>
      <c r="I218" s="284"/>
      <c r="J218" s="284"/>
      <c r="K218" s="284"/>
      <c r="L218" s="284"/>
      <c r="M218" s="284"/>
      <c r="N218" s="285"/>
      <c r="O218" s="166"/>
      <c r="Q218" s="169"/>
    </row>
    <row r="219" spans="1:17" outlineLevel="1" x14ac:dyDescent="0.35">
      <c r="A219" s="166"/>
      <c r="B219" s="181" t="s">
        <v>48</v>
      </c>
      <c r="C219" s="282" t="s">
        <v>179</v>
      </c>
      <c r="D219" s="283"/>
      <c r="E219" s="179"/>
      <c r="F219" s="182" t="s">
        <v>49</v>
      </c>
      <c r="G219" s="282" t="s">
        <v>182</v>
      </c>
      <c r="H219" s="284"/>
      <c r="I219" s="284"/>
      <c r="J219" s="284"/>
      <c r="K219" s="284"/>
      <c r="L219" s="284"/>
      <c r="M219" s="284"/>
      <c r="N219" s="285"/>
      <c r="O219" s="166"/>
      <c r="Q219" s="169"/>
    </row>
    <row r="220" spans="1:17" outlineLevel="1" x14ac:dyDescent="0.35">
      <c r="A220" s="160"/>
      <c r="B220" s="183" t="s">
        <v>78</v>
      </c>
      <c r="C220" s="184"/>
      <c r="D220" s="185"/>
      <c r="E220" s="186"/>
      <c r="F220" s="183" t="s">
        <v>78</v>
      </c>
      <c r="G220" s="187"/>
      <c r="H220" s="187"/>
      <c r="I220" s="187"/>
      <c r="J220" s="187"/>
      <c r="K220" s="187"/>
      <c r="L220" s="187"/>
      <c r="M220" s="187"/>
      <c r="N220" s="187"/>
      <c r="O220" s="174"/>
      <c r="Q220" s="169"/>
    </row>
    <row r="221" spans="1:17" outlineLevel="1" x14ac:dyDescent="0.35">
      <c r="A221" s="166"/>
      <c r="B221" s="178"/>
      <c r="C221" s="282" t="s">
        <v>211</v>
      </c>
      <c r="D221" s="283"/>
      <c r="E221" s="179"/>
      <c r="F221" s="180"/>
      <c r="G221" s="282" t="s">
        <v>170</v>
      </c>
      <c r="H221" s="284"/>
      <c r="I221" s="284"/>
      <c r="J221" s="284"/>
      <c r="K221" s="284"/>
      <c r="L221" s="284"/>
      <c r="M221" s="284"/>
      <c r="N221" s="285"/>
      <c r="O221" s="166"/>
      <c r="Q221" s="169"/>
    </row>
    <row r="222" spans="1:17" outlineLevel="1" x14ac:dyDescent="0.35">
      <c r="A222" s="166"/>
      <c r="B222" s="188"/>
      <c r="C222" s="282" t="s">
        <v>179</v>
      </c>
      <c r="D222" s="283"/>
      <c r="E222" s="179"/>
      <c r="F222" s="189"/>
      <c r="G222" s="282" t="s">
        <v>182</v>
      </c>
      <c r="H222" s="284"/>
      <c r="I222" s="284"/>
      <c r="J222" s="284"/>
      <c r="K222" s="284"/>
      <c r="L222" s="284"/>
      <c r="M222" s="284"/>
      <c r="N222" s="285"/>
      <c r="O222" s="166"/>
      <c r="Q222" s="169"/>
    </row>
    <row r="223" spans="1:17" ht="15.5" outlineLevel="1" x14ac:dyDescent="0.35">
      <c r="A223" s="160"/>
      <c r="B223" s="163"/>
      <c r="C223" s="163"/>
      <c r="D223" s="163"/>
      <c r="E223" s="163"/>
      <c r="F223" s="190" t="s">
        <v>79</v>
      </c>
      <c r="G223" s="173"/>
      <c r="H223" s="173"/>
      <c r="I223" s="173"/>
      <c r="J223" s="163"/>
      <c r="K223" s="163"/>
      <c r="L223" s="163"/>
      <c r="M223" s="191"/>
      <c r="N223" s="161"/>
      <c r="O223" s="174"/>
      <c r="Q223" s="169"/>
    </row>
    <row r="224" spans="1:17" outlineLevel="1" x14ac:dyDescent="0.35">
      <c r="A224" s="160"/>
      <c r="B224" s="192" t="s">
        <v>80</v>
      </c>
      <c r="C224" s="163"/>
      <c r="D224" s="163"/>
      <c r="E224" s="163"/>
      <c r="F224" s="193" t="s">
        <v>53</v>
      </c>
      <c r="G224" s="193" t="s">
        <v>54</v>
      </c>
      <c r="H224" s="193" t="s">
        <v>55</v>
      </c>
      <c r="I224" s="193" t="s">
        <v>56</v>
      </c>
      <c r="J224" s="193" t="s">
        <v>57</v>
      </c>
      <c r="K224" s="286" t="s">
        <v>4</v>
      </c>
      <c r="L224" s="287"/>
      <c r="M224" s="194" t="s">
        <v>58</v>
      </c>
      <c r="N224" s="195" t="s">
        <v>59</v>
      </c>
      <c r="O224" s="166"/>
    </row>
    <row r="225" spans="1:17" ht="18" customHeight="1" outlineLevel="1" x14ac:dyDescent="0.35">
      <c r="A225" s="166"/>
      <c r="B225" s="196" t="s">
        <v>60</v>
      </c>
      <c r="C225" s="197" t="str">
        <f>IF(+C218&gt;"",C218&amp;" - "&amp;G218,"")</f>
        <v>Girlea Mihai - Koivumäki Jimi</v>
      </c>
      <c r="D225" s="198"/>
      <c r="E225" s="199"/>
      <c r="F225" s="225">
        <v>-8</v>
      </c>
      <c r="G225" s="225">
        <v>4</v>
      </c>
      <c r="H225" s="226">
        <v>5</v>
      </c>
      <c r="I225" s="225">
        <v>5</v>
      </c>
      <c r="J225" s="225"/>
      <c r="K225" s="200">
        <f>IF(ISBLANK(F225),"",COUNTIF(F225:J225,"&gt;=0"))</f>
        <v>3</v>
      </c>
      <c r="L225" s="201">
        <f>IF(ISBLANK(F225),"",(IF(LEFT(F225,1)="-",1,0)+IF(LEFT(G225,1)="-",1,0)+IF(LEFT(H225,1)="-",1,0)+IF(LEFT(I225,1)="-",1,0)+IF(LEFT(J225,1)="-",1,0)))</f>
        <v>1</v>
      </c>
      <c r="M225" s="202">
        <f t="shared" ref="M225:M229" si="13">IF(K225=3,1,"")</f>
        <v>1</v>
      </c>
      <c r="N225" s="203" t="str">
        <f t="shared" ref="N225:N229" si="14">IF(L225=3,1,"")</f>
        <v/>
      </c>
      <c r="O225" s="166"/>
      <c r="Q225" s="169"/>
    </row>
    <row r="226" spans="1:17" ht="18" customHeight="1" outlineLevel="1" x14ac:dyDescent="0.35">
      <c r="A226" s="166"/>
      <c r="B226" s="196" t="s">
        <v>61</v>
      </c>
      <c r="C226" s="198" t="str">
        <f>IF(C219&gt;"",C219&amp;" - "&amp;G219,"")</f>
        <v>Kemppainen Lenni - Khrameshkin Vadim</v>
      </c>
      <c r="D226" s="197"/>
      <c r="E226" s="199"/>
      <c r="F226" s="227">
        <v>-2</v>
      </c>
      <c r="G226" s="225">
        <v>-5</v>
      </c>
      <c r="H226" s="225">
        <v>-3</v>
      </c>
      <c r="I226" s="225"/>
      <c r="J226" s="225"/>
      <c r="K226" s="200">
        <f>IF(ISBLANK(F226),"",COUNTIF(F226:J226,"&gt;=0"))</f>
        <v>0</v>
      </c>
      <c r="L226" s="201">
        <f>IF(ISBLANK(F226),"",(IF(LEFT(F226,1)="-",1,0)+IF(LEFT(G226,1)="-",1,0)+IF(LEFT(H226,1)="-",1,0)+IF(LEFT(I226,1)="-",1,0)+IF(LEFT(J226,1)="-",1,0)))</f>
        <v>3</v>
      </c>
      <c r="M226" s="202" t="str">
        <f t="shared" si="13"/>
        <v/>
      </c>
      <c r="N226" s="203">
        <f t="shared" si="14"/>
        <v>1</v>
      </c>
      <c r="O226" s="166"/>
      <c r="Q226" s="169"/>
    </row>
    <row r="227" spans="1:17" ht="18" customHeight="1" outlineLevel="1" x14ac:dyDescent="0.35">
      <c r="A227" s="166"/>
      <c r="B227" s="204" t="s">
        <v>81</v>
      </c>
      <c r="C227" s="205" t="str">
        <f>IF(C221&gt;"",C221&amp;" / "&amp;C222,"")</f>
        <v>Girlea Mihai / Kemppainen Lenni</v>
      </c>
      <c r="D227" s="206" t="str">
        <f>IF(G221&gt;"",G221&amp;" / "&amp;G222,"")</f>
        <v>Koivumäki Jimi / Khrameshkin Vadim</v>
      </c>
      <c r="E227" s="207"/>
      <c r="F227" s="228">
        <v>3</v>
      </c>
      <c r="G227" s="229">
        <v>10</v>
      </c>
      <c r="H227" s="230">
        <v>-10</v>
      </c>
      <c r="I227" s="230">
        <v>2</v>
      </c>
      <c r="J227" s="230"/>
      <c r="K227" s="200">
        <f>IF(ISBLANK(F227),"",COUNTIF(F227:J227,"&gt;=0"))</f>
        <v>3</v>
      </c>
      <c r="L227" s="201">
        <f>IF(ISBLANK(F227),"",(IF(LEFT(F227,1)="-",1,0)+IF(LEFT(G227,1)="-",1,0)+IF(LEFT(H227,1)="-",1,0)+IF(LEFT(I227,1)="-",1,0)+IF(LEFT(J227,1)="-",1,0)))</f>
        <v>1</v>
      </c>
      <c r="M227" s="202">
        <f t="shared" si="13"/>
        <v>1</v>
      </c>
      <c r="N227" s="203" t="str">
        <f t="shared" si="14"/>
        <v/>
      </c>
      <c r="O227" s="166"/>
      <c r="Q227" s="169"/>
    </row>
    <row r="228" spans="1:17" ht="18" customHeight="1" outlineLevel="1" x14ac:dyDescent="0.35">
      <c r="A228" s="166"/>
      <c r="B228" s="196" t="s">
        <v>63</v>
      </c>
      <c r="C228" s="198" t="str">
        <f>IF(+C218&gt;"",C218&amp;" - "&amp;G219,"")</f>
        <v>Girlea Mihai - Khrameshkin Vadim</v>
      </c>
      <c r="D228" s="197"/>
      <c r="E228" s="199"/>
      <c r="F228" s="231">
        <v>1</v>
      </c>
      <c r="G228" s="225">
        <v>4</v>
      </c>
      <c r="H228" s="225">
        <v>5</v>
      </c>
      <c r="I228" s="225"/>
      <c r="J228" s="226"/>
      <c r="K228" s="200">
        <f>IF(ISBLANK(F228),"",COUNTIF(F228:J228,"&gt;=0"))</f>
        <v>3</v>
      </c>
      <c r="L228" s="201">
        <f>IF(ISBLANK(F228),"",(IF(LEFT(F228,1)="-",1,0)+IF(LEFT(G228,1)="-",1,0)+IF(LEFT(H228,1)="-",1,0)+IF(LEFT(I228,1)="-",1,0)+IF(LEFT(J228,1)="-",1,0)))</f>
        <v>0</v>
      </c>
      <c r="M228" s="202">
        <f t="shared" si="13"/>
        <v>1</v>
      </c>
      <c r="N228" s="203" t="str">
        <f t="shared" si="14"/>
        <v/>
      </c>
      <c r="O228" s="166"/>
      <c r="Q228" s="169"/>
    </row>
    <row r="229" spans="1:17" ht="18" customHeight="1" outlineLevel="1" thickBot="1" x14ac:dyDescent="0.4">
      <c r="A229" s="166"/>
      <c r="B229" s="196" t="s">
        <v>64</v>
      </c>
      <c r="C229" s="198" t="str">
        <f>IF(+C219&gt;"",C219&amp;" - "&amp;G218,"")</f>
        <v>Kemppainen Lenni - Koivumäki Jimi</v>
      </c>
      <c r="D229" s="197"/>
      <c r="E229" s="199"/>
      <c r="F229" s="226"/>
      <c r="G229" s="225"/>
      <c r="H229" s="226"/>
      <c r="I229" s="225"/>
      <c r="J229" s="225"/>
      <c r="K229" s="200" t="str">
        <f>IF(ISBLANK(F229),"",COUNTIF(F229:J229,"&gt;=0"))</f>
        <v/>
      </c>
      <c r="L229" s="208" t="str">
        <f>IF(ISBLANK(F229),"",(IF(LEFT(F229,1)="-",1,0)+IF(LEFT(G229,1)="-",1,0)+IF(LEFT(H229,1)="-",1,0)+IF(LEFT(I229,1)="-",1,0)+IF(LEFT(J229,1)="-",1,0)))</f>
        <v/>
      </c>
      <c r="M229" s="202" t="str">
        <f t="shared" si="13"/>
        <v/>
      </c>
      <c r="N229" s="203" t="str">
        <f t="shared" si="14"/>
        <v/>
      </c>
      <c r="O229" s="166"/>
      <c r="Q229" s="169"/>
    </row>
    <row r="230" spans="1:17" ht="16" outlineLevel="1" thickBot="1" x14ac:dyDescent="0.4">
      <c r="A230" s="160"/>
      <c r="B230" s="163"/>
      <c r="C230" s="163"/>
      <c r="D230" s="163"/>
      <c r="E230" s="163"/>
      <c r="F230" s="163"/>
      <c r="G230" s="163"/>
      <c r="H230" s="163"/>
      <c r="I230" s="209" t="s">
        <v>65</v>
      </c>
      <c r="J230" s="210"/>
      <c r="K230" s="211" t="str">
        <f>IF(ISBLANK(D225),"",SUM(K225:K229))</f>
        <v/>
      </c>
      <c r="L230" s="212" t="str">
        <f>IF(ISBLANK(E225),"",SUM(L225:L229))</f>
        <v/>
      </c>
      <c r="M230" s="213">
        <f>IF(ISBLANK(F225),"",SUM(M225:M229))</f>
        <v>3</v>
      </c>
      <c r="N230" s="214">
        <f>IF(ISBLANK(F225),"",SUM(N225:N229))</f>
        <v>1</v>
      </c>
      <c r="O230" s="166"/>
      <c r="Q230" s="169"/>
    </row>
    <row r="231" spans="1:17" outlineLevel="1" x14ac:dyDescent="0.35">
      <c r="A231" s="160"/>
      <c r="B231" s="162" t="s">
        <v>66</v>
      </c>
      <c r="C231" s="163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74"/>
      <c r="Q231" s="169"/>
    </row>
    <row r="232" spans="1:17" outlineLevel="1" x14ac:dyDescent="0.35">
      <c r="A232" s="160"/>
      <c r="B232" s="215" t="s">
        <v>67</v>
      </c>
      <c r="C232" s="215"/>
      <c r="D232" s="215" t="s">
        <v>68</v>
      </c>
      <c r="E232" s="92"/>
      <c r="F232" s="215"/>
      <c r="G232" s="215" t="s">
        <v>17</v>
      </c>
      <c r="H232" s="92"/>
      <c r="I232" s="215"/>
      <c r="J232" s="216" t="s">
        <v>69</v>
      </c>
      <c r="K232" s="161"/>
      <c r="L232" s="163"/>
      <c r="M232" s="163"/>
      <c r="N232" s="163"/>
      <c r="O232" s="174"/>
      <c r="Q232" s="169"/>
    </row>
    <row r="233" spans="1:17" ht="18.5" outlineLevel="1" thickBot="1" x14ac:dyDescent="0.4">
      <c r="A233" s="160"/>
      <c r="B233" s="163"/>
      <c r="C233" s="163"/>
      <c r="D233" s="163"/>
      <c r="E233" s="163"/>
      <c r="F233" s="163"/>
      <c r="G233" s="163"/>
      <c r="H233" s="163"/>
      <c r="I233" s="163"/>
      <c r="J233" s="288" t="str">
        <f>IF(M230=3,C217,IF(N230=3,G217,""))</f>
        <v>PT Jyväskylä</v>
      </c>
      <c r="K233" s="288"/>
      <c r="L233" s="288"/>
      <c r="M233" s="288"/>
      <c r="N233" s="289"/>
      <c r="O233" s="166"/>
      <c r="Q233" s="169"/>
    </row>
    <row r="234" spans="1:17" ht="18" outlineLevel="1" x14ac:dyDescent="0.35">
      <c r="A234" s="217"/>
      <c r="B234" s="218"/>
      <c r="C234" s="218"/>
      <c r="D234" s="218"/>
      <c r="E234" s="218"/>
      <c r="F234" s="218"/>
      <c r="G234" s="218"/>
      <c r="H234" s="218"/>
      <c r="I234" s="218"/>
      <c r="J234" s="219"/>
      <c r="K234" s="219"/>
      <c r="L234" s="219"/>
      <c r="M234" s="219"/>
      <c r="N234" s="219"/>
      <c r="O234" s="220"/>
      <c r="Q234" s="169"/>
    </row>
    <row r="235" spans="1:17" s="152" customFormat="1" ht="10.5" x14ac:dyDescent="0.25"/>
    <row r="236" spans="1:17" ht="18.5" x14ac:dyDescent="0.45">
      <c r="A236" s="153" t="s">
        <v>449</v>
      </c>
    </row>
    <row r="237" spans="1:17" ht="15.5" outlineLevel="1" x14ac:dyDescent="0.35">
      <c r="A237" s="154"/>
      <c r="B237" s="155"/>
      <c r="C237" s="156"/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  <c r="O237" s="158"/>
      <c r="Q237" s="159" t="s">
        <v>70</v>
      </c>
    </row>
    <row r="238" spans="1:17" ht="15.5" outlineLevel="1" x14ac:dyDescent="0.35">
      <c r="A238" s="160"/>
      <c r="B238" s="161"/>
      <c r="C238" s="162" t="s">
        <v>71</v>
      </c>
      <c r="D238" s="163"/>
      <c r="E238" s="163"/>
      <c r="F238" s="161"/>
      <c r="G238" s="164" t="s">
        <v>38</v>
      </c>
      <c r="H238" s="165"/>
      <c r="I238" s="290" t="s">
        <v>187</v>
      </c>
      <c r="J238" s="290"/>
      <c r="K238" s="290"/>
      <c r="L238" s="290"/>
      <c r="M238" s="290"/>
      <c r="N238" s="291"/>
      <c r="O238" s="166"/>
      <c r="Q238" s="159" t="s">
        <v>72</v>
      </c>
    </row>
    <row r="239" spans="1:17" ht="17.25" customHeight="1" outlineLevel="1" x14ac:dyDescent="0.4">
      <c r="A239" s="160"/>
      <c r="B239" s="167"/>
      <c r="C239" s="168" t="s">
        <v>73</v>
      </c>
      <c r="D239" s="163"/>
      <c r="E239" s="163"/>
      <c r="F239" s="161"/>
      <c r="G239" s="164" t="s">
        <v>39</v>
      </c>
      <c r="H239" s="165"/>
      <c r="I239" s="290" t="s">
        <v>25</v>
      </c>
      <c r="J239" s="290"/>
      <c r="K239" s="290"/>
      <c r="L239" s="290"/>
      <c r="M239" s="290"/>
      <c r="N239" s="291"/>
      <c r="O239" s="166"/>
      <c r="Q239" s="169"/>
    </row>
    <row r="240" spans="1:17" outlineLevel="1" x14ac:dyDescent="0.35">
      <c r="A240" s="160"/>
      <c r="B240" s="163"/>
      <c r="C240" s="170" t="s">
        <v>74</v>
      </c>
      <c r="D240" s="163"/>
      <c r="E240" s="163"/>
      <c r="F240" s="163"/>
      <c r="G240" s="164" t="s">
        <v>40</v>
      </c>
      <c r="H240" s="171"/>
      <c r="I240" s="292" t="s">
        <v>150</v>
      </c>
      <c r="J240" s="292"/>
      <c r="K240" s="292"/>
      <c r="L240" s="292"/>
      <c r="M240" s="292"/>
      <c r="N240" s="293"/>
      <c r="O240" s="166"/>
      <c r="Q240" s="169"/>
    </row>
    <row r="241" spans="1:17" ht="15.5" outlineLevel="1" x14ac:dyDescent="0.35">
      <c r="A241" s="160"/>
      <c r="B241" s="163"/>
      <c r="C241" s="163"/>
      <c r="D241" s="163"/>
      <c r="E241" s="163"/>
      <c r="F241" s="163"/>
      <c r="G241" s="164" t="s">
        <v>75</v>
      </c>
      <c r="H241" s="165"/>
      <c r="I241" s="294">
        <v>44114</v>
      </c>
      <c r="J241" s="294"/>
      <c r="K241" s="294"/>
      <c r="L241" s="172" t="s">
        <v>76</v>
      </c>
      <c r="M241" s="295"/>
      <c r="N241" s="296"/>
      <c r="O241" s="166"/>
      <c r="Q241" s="169"/>
    </row>
    <row r="242" spans="1:17" outlineLevel="1" x14ac:dyDescent="0.35">
      <c r="A242" s="160"/>
      <c r="B242" s="161"/>
      <c r="C242" s="173" t="s">
        <v>77</v>
      </c>
      <c r="D242" s="163"/>
      <c r="E242" s="163"/>
      <c r="F242" s="163"/>
      <c r="G242" s="173" t="s">
        <v>77</v>
      </c>
      <c r="H242" s="163"/>
      <c r="I242" s="163"/>
      <c r="J242" s="163"/>
      <c r="K242" s="163"/>
      <c r="L242" s="163"/>
      <c r="M242" s="163"/>
      <c r="N242" s="163"/>
      <c r="O242" s="174"/>
      <c r="Q242" s="169"/>
    </row>
    <row r="243" spans="1:17" ht="15.5" outlineLevel="1" x14ac:dyDescent="0.35">
      <c r="A243" s="166"/>
      <c r="B243" s="175" t="s">
        <v>44</v>
      </c>
      <c r="C243" s="297" t="s">
        <v>25</v>
      </c>
      <c r="D243" s="298"/>
      <c r="E243" s="176"/>
      <c r="F243" s="177" t="s">
        <v>45</v>
      </c>
      <c r="G243" s="297" t="s">
        <v>295</v>
      </c>
      <c r="H243" s="299"/>
      <c r="I243" s="299"/>
      <c r="J243" s="299"/>
      <c r="K243" s="299"/>
      <c r="L243" s="299"/>
      <c r="M243" s="299"/>
      <c r="N243" s="300"/>
      <c r="O243" s="166"/>
      <c r="Q243" s="169"/>
    </row>
    <row r="244" spans="1:17" outlineLevel="1" x14ac:dyDescent="0.35">
      <c r="A244" s="166"/>
      <c r="B244" s="178" t="s">
        <v>46</v>
      </c>
      <c r="C244" s="282" t="s">
        <v>237</v>
      </c>
      <c r="D244" s="283"/>
      <c r="E244" s="179"/>
      <c r="F244" s="180" t="s">
        <v>47</v>
      </c>
      <c r="G244" s="282" t="s">
        <v>164</v>
      </c>
      <c r="H244" s="284"/>
      <c r="I244" s="284"/>
      <c r="J244" s="284"/>
      <c r="K244" s="284"/>
      <c r="L244" s="284"/>
      <c r="M244" s="284"/>
      <c r="N244" s="285"/>
      <c r="O244" s="166"/>
      <c r="Q244" s="169"/>
    </row>
    <row r="245" spans="1:17" outlineLevel="1" x14ac:dyDescent="0.35">
      <c r="A245" s="166"/>
      <c r="B245" s="181" t="s">
        <v>48</v>
      </c>
      <c r="C245" s="282" t="s">
        <v>174</v>
      </c>
      <c r="D245" s="283"/>
      <c r="E245" s="179"/>
      <c r="F245" s="182" t="s">
        <v>49</v>
      </c>
      <c r="G245" s="282" t="s">
        <v>168</v>
      </c>
      <c r="H245" s="284"/>
      <c r="I245" s="284"/>
      <c r="J245" s="284"/>
      <c r="K245" s="284"/>
      <c r="L245" s="284"/>
      <c r="M245" s="284"/>
      <c r="N245" s="285"/>
      <c r="O245" s="166"/>
      <c r="Q245" s="169"/>
    </row>
    <row r="246" spans="1:17" outlineLevel="1" x14ac:dyDescent="0.35">
      <c r="A246" s="160"/>
      <c r="B246" s="183" t="s">
        <v>78</v>
      </c>
      <c r="C246" s="184"/>
      <c r="D246" s="185"/>
      <c r="E246" s="186"/>
      <c r="F246" s="183" t="s">
        <v>78</v>
      </c>
      <c r="G246" s="187"/>
      <c r="H246" s="187"/>
      <c r="I246" s="187"/>
      <c r="J246" s="187"/>
      <c r="K246" s="187"/>
      <c r="L246" s="187"/>
      <c r="M246" s="187"/>
      <c r="N246" s="187"/>
      <c r="O246" s="174"/>
      <c r="Q246" s="169"/>
    </row>
    <row r="247" spans="1:17" outlineLevel="1" x14ac:dyDescent="0.35">
      <c r="A247" s="166"/>
      <c r="B247" s="178"/>
      <c r="C247" s="282" t="s">
        <v>237</v>
      </c>
      <c r="D247" s="283"/>
      <c r="E247" s="179"/>
      <c r="F247" s="180"/>
      <c r="G247" s="282" t="s">
        <v>164</v>
      </c>
      <c r="H247" s="284"/>
      <c r="I247" s="284"/>
      <c r="J247" s="284"/>
      <c r="K247" s="284"/>
      <c r="L247" s="284"/>
      <c r="M247" s="284"/>
      <c r="N247" s="285"/>
      <c r="O247" s="166"/>
      <c r="Q247" s="169"/>
    </row>
    <row r="248" spans="1:17" outlineLevel="1" x14ac:dyDescent="0.35">
      <c r="A248" s="166"/>
      <c r="B248" s="188"/>
      <c r="C248" s="282" t="s">
        <v>174</v>
      </c>
      <c r="D248" s="283"/>
      <c r="E248" s="179"/>
      <c r="F248" s="189"/>
      <c r="G248" s="282" t="s">
        <v>168</v>
      </c>
      <c r="H248" s="284"/>
      <c r="I248" s="284"/>
      <c r="J248" s="284"/>
      <c r="K248" s="284"/>
      <c r="L248" s="284"/>
      <c r="M248" s="284"/>
      <c r="N248" s="285"/>
      <c r="O248" s="166"/>
      <c r="Q248" s="169"/>
    </row>
    <row r="249" spans="1:17" ht="15.5" outlineLevel="1" x14ac:dyDescent="0.35">
      <c r="A249" s="160"/>
      <c r="B249" s="163"/>
      <c r="C249" s="163"/>
      <c r="D249" s="163"/>
      <c r="E249" s="163"/>
      <c r="F249" s="190" t="s">
        <v>79</v>
      </c>
      <c r="G249" s="173"/>
      <c r="H249" s="173"/>
      <c r="I249" s="173"/>
      <c r="J249" s="163"/>
      <c r="K249" s="163"/>
      <c r="L249" s="163"/>
      <c r="M249" s="191"/>
      <c r="N249" s="161"/>
      <c r="O249" s="174"/>
      <c r="Q249" s="169"/>
    </row>
    <row r="250" spans="1:17" outlineLevel="1" x14ac:dyDescent="0.35">
      <c r="A250" s="160"/>
      <c r="B250" s="192" t="s">
        <v>80</v>
      </c>
      <c r="C250" s="163"/>
      <c r="D250" s="163"/>
      <c r="E250" s="163"/>
      <c r="F250" s="193" t="s">
        <v>53</v>
      </c>
      <c r="G250" s="193" t="s">
        <v>54</v>
      </c>
      <c r="H250" s="193" t="s">
        <v>55</v>
      </c>
      <c r="I250" s="193" t="s">
        <v>56</v>
      </c>
      <c r="J250" s="193" t="s">
        <v>57</v>
      </c>
      <c r="K250" s="286" t="s">
        <v>4</v>
      </c>
      <c r="L250" s="287"/>
      <c r="M250" s="194" t="s">
        <v>58</v>
      </c>
      <c r="N250" s="195" t="s">
        <v>59</v>
      </c>
      <c r="O250" s="166"/>
    </row>
    <row r="251" spans="1:17" ht="18" customHeight="1" outlineLevel="1" x14ac:dyDescent="0.35">
      <c r="A251" s="166"/>
      <c r="B251" s="196" t="s">
        <v>60</v>
      </c>
      <c r="C251" s="197" t="str">
        <f>IF(+C244&gt;"",C244&amp;" - "&amp;G244,"")</f>
        <v>Lehtola Lassi - Perkkiö Lenni</v>
      </c>
      <c r="D251" s="198"/>
      <c r="E251" s="199"/>
      <c r="F251" s="225">
        <v>6</v>
      </c>
      <c r="G251" s="225">
        <v>7</v>
      </c>
      <c r="H251" s="226">
        <v>5</v>
      </c>
      <c r="I251" s="225"/>
      <c r="J251" s="225"/>
      <c r="K251" s="200">
        <f>IF(ISBLANK(F251),"",COUNTIF(F251:J251,"&gt;=0"))</f>
        <v>3</v>
      </c>
      <c r="L251" s="201">
        <f>IF(ISBLANK(F251),"",(IF(LEFT(F251,1)="-",1,0)+IF(LEFT(G251,1)="-",1,0)+IF(LEFT(H251,1)="-",1,0)+IF(LEFT(I251,1)="-",1,0)+IF(LEFT(J251,1)="-",1,0)))</f>
        <v>0</v>
      </c>
      <c r="M251" s="202">
        <f t="shared" ref="M251:M255" si="15">IF(K251=3,1,"")</f>
        <v>1</v>
      </c>
      <c r="N251" s="203" t="str">
        <f t="shared" ref="N251:N255" si="16">IF(L251=3,1,"")</f>
        <v/>
      </c>
      <c r="O251" s="166"/>
      <c r="Q251" s="169"/>
    </row>
    <row r="252" spans="1:17" ht="18" customHeight="1" outlineLevel="1" x14ac:dyDescent="0.35">
      <c r="A252" s="166"/>
      <c r="B252" s="196" t="s">
        <v>61</v>
      </c>
      <c r="C252" s="198" t="str">
        <f>IF(C245&gt;"",C245&amp;" - "&amp;G245,"")</f>
        <v>Tuovinen Tuomas - Karjalainen Niklas</v>
      </c>
      <c r="D252" s="197"/>
      <c r="E252" s="199"/>
      <c r="F252" s="227">
        <v>-6</v>
      </c>
      <c r="G252" s="225">
        <v>-7</v>
      </c>
      <c r="H252" s="225">
        <v>8</v>
      </c>
      <c r="I252" s="225">
        <v>-9</v>
      </c>
      <c r="J252" s="225"/>
      <c r="K252" s="200">
        <f>IF(ISBLANK(F252),"",COUNTIF(F252:J252,"&gt;=0"))</f>
        <v>1</v>
      </c>
      <c r="L252" s="201">
        <f>IF(ISBLANK(F252),"",(IF(LEFT(F252,1)="-",1,0)+IF(LEFT(G252,1)="-",1,0)+IF(LEFT(H252,1)="-",1,0)+IF(LEFT(I252,1)="-",1,0)+IF(LEFT(J252,1)="-",1,0)))</f>
        <v>3</v>
      </c>
      <c r="M252" s="202" t="str">
        <f t="shared" si="15"/>
        <v/>
      </c>
      <c r="N252" s="203">
        <f t="shared" si="16"/>
        <v>1</v>
      </c>
      <c r="O252" s="166"/>
      <c r="Q252" s="169"/>
    </row>
    <row r="253" spans="1:17" ht="18" customHeight="1" outlineLevel="1" x14ac:dyDescent="0.35">
      <c r="A253" s="166"/>
      <c r="B253" s="204" t="s">
        <v>81</v>
      </c>
      <c r="C253" s="205" t="str">
        <f>IF(C247&gt;"",C247&amp;" / "&amp;C248,"")</f>
        <v>Lehtola Lassi / Tuovinen Tuomas</v>
      </c>
      <c r="D253" s="206" t="str">
        <f>IF(G247&gt;"",G247&amp;" / "&amp;G248,"")</f>
        <v>Perkkiö Lenni / Karjalainen Niklas</v>
      </c>
      <c r="E253" s="207"/>
      <c r="F253" s="228">
        <v>6</v>
      </c>
      <c r="G253" s="229">
        <v>5</v>
      </c>
      <c r="H253" s="230">
        <v>9</v>
      </c>
      <c r="I253" s="230"/>
      <c r="J253" s="230"/>
      <c r="K253" s="200">
        <f>IF(ISBLANK(F253),"",COUNTIF(F253:J253,"&gt;=0"))</f>
        <v>3</v>
      </c>
      <c r="L253" s="201">
        <f>IF(ISBLANK(F253),"",(IF(LEFT(F253,1)="-",1,0)+IF(LEFT(G253,1)="-",1,0)+IF(LEFT(H253,1)="-",1,0)+IF(LEFT(I253,1)="-",1,0)+IF(LEFT(J253,1)="-",1,0)))</f>
        <v>0</v>
      </c>
      <c r="M253" s="202">
        <f t="shared" si="15"/>
        <v>1</v>
      </c>
      <c r="N253" s="203" t="str">
        <f t="shared" si="16"/>
        <v/>
      </c>
      <c r="O253" s="166"/>
      <c r="Q253" s="169"/>
    </row>
    <row r="254" spans="1:17" ht="18" customHeight="1" outlineLevel="1" x14ac:dyDescent="0.35">
      <c r="A254" s="166"/>
      <c r="B254" s="196" t="s">
        <v>63</v>
      </c>
      <c r="C254" s="198" t="str">
        <f>IF(+C244&gt;"",C244&amp;" - "&amp;G245,"")</f>
        <v>Lehtola Lassi - Karjalainen Niklas</v>
      </c>
      <c r="D254" s="197"/>
      <c r="E254" s="199"/>
      <c r="F254" s="231">
        <v>1</v>
      </c>
      <c r="G254" s="225">
        <v>7</v>
      </c>
      <c r="H254" s="225">
        <v>4</v>
      </c>
      <c r="I254" s="225"/>
      <c r="J254" s="226"/>
      <c r="K254" s="200">
        <f>IF(ISBLANK(F254),"",COUNTIF(F254:J254,"&gt;=0"))</f>
        <v>3</v>
      </c>
      <c r="L254" s="201">
        <f>IF(ISBLANK(F254),"",(IF(LEFT(F254,1)="-",1,0)+IF(LEFT(G254,1)="-",1,0)+IF(LEFT(H254,1)="-",1,0)+IF(LEFT(I254,1)="-",1,0)+IF(LEFT(J254,1)="-",1,0)))</f>
        <v>0</v>
      </c>
      <c r="M254" s="202">
        <f t="shared" si="15"/>
        <v>1</v>
      </c>
      <c r="N254" s="203" t="str">
        <f t="shared" si="16"/>
        <v/>
      </c>
      <c r="O254" s="166"/>
      <c r="Q254" s="169"/>
    </row>
    <row r="255" spans="1:17" ht="18" customHeight="1" outlineLevel="1" thickBot="1" x14ac:dyDescent="0.4">
      <c r="A255" s="166"/>
      <c r="B255" s="196" t="s">
        <v>64</v>
      </c>
      <c r="C255" s="198" t="str">
        <f>IF(+C245&gt;"",C245&amp;" - "&amp;G244,"")</f>
        <v>Tuovinen Tuomas - Perkkiö Lenni</v>
      </c>
      <c r="D255" s="197"/>
      <c r="E255" s="199"/>
      <c r="F255" s="226"/>
      <c r="G255" s="225"/>
      <c r="H255" s="226"/>
      <c r="I255" s="225"/>
      <c r="J255" s="225"/>
      <c r="K255" s="200" t="str">
        <f>IF(ISBLANK(F255),"",COUNTIF(F255:J255,"&gt;=0"))</f>
        <v/>
      </c>
      <c r="L255" s="208" t="str">
        <f>IF(ISBLANK(F255),"",(IF(LEFT(F255,1)="-",1,0)+IF(LEFT(G255,1)="-",1,0)+IF(LEFT(H255,1)="-",1,0)+IF(LEFT(I255,1)="-",1,0)+IF(LEFT(J255,1)="-",1,0)))</f>
        <v/>
      </c>
      <c r="M255" s="202" t="str">
        <f t="shared" si="15"/>
        <v/>
      </c>
      <c r="N255" s="203" t="str">
        <f t="shared" si="16"/>
        <v/>
      </c>
      <c r="O255" s="166"/>
      <c r="Q255" s="169"/>
    </row>
    <row r="256" spans="1:17" ht="16" outlineLevel="1" thickBot="1" x14ac:dyDescent="0.4">
      <c r="A256" s="160"/>
      <c r="B256" s="163"/>
      <c r="C256" s="163"/>
      <c r="D256" s="163"/>
      <c r="E256" s="163"/>
      <c r="F256" s="163"/>
      <c r="G256" s="163"/>
      <c r="H256" s="163"/>
      <c r="I256" s="209" t="s">
        <v>65</v>
      </c>
      <c r="J256" s="210"/>
      <c r="K256" s="211" t="str">
        <f>IF(ISBLANK(D251),"",SUM(K251:K255))</f>
        <v/>
      </c>
      <c r="L256" s="212" t="str">
        <f>IF(ISBLANK(E251),"",SUM(L251:L255))</f>
        <v/>
      </c>
      <c r="M256" s="213">
        <f>IF(ISBLANK(F251),"",SUM(M251:M255))</f>
        <v>3</v>
      </c>
      <c r="N256" s="214">
        <f>IF(ISBLANK(F251),"",SUM(N251:N255))</f>
        <v>1</v>
      </c>
      <c r="O256" s="166"/>
      <c r="Q256" s="169"/>
    </row>
    <row r="257" spans="1:17" outlineLevel="1" x14ac:dyDescent="0.35">
      <c r="A257" s="160"/>
      <c r="B257" s="162" t="s">
        <v>66</v>
      </c>
      <c r="C257" s="163"/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74"/>
      <c r="Q257" s="169"/>
    </row>
    <row r="258" spans="1:17" outlineLevel="1" x14ac:dyDescent="0.35">
      <c r="A258" s="160"/>
      <c r="B258" s="215" t="s">
        <v>67</v>
      </c>
      <c r="C258" s="215"/>
      <c r="D258" s="215" t="s">
        <v>68</v>
      </c>
      <c r="E258" s="92"/>
      <c r="F258" s="215"/>
      <c r="G258" s="215" t="s">
        <v>17</v>
      </c>
      <c r="H258" s="92"/>
      <c r="I258" s="215"/>
      <c r="J258" s="216" t="s">
        <v>69</v>
      </c>
      <c r="K258" s="161"/>
      <c r="L258" s="163"/>
      <c r="M258" s="163"/>
      <c r="N258" s="163"/>
      <c r="O258" s="174"/>
      <c r="Q258" s="169"/>
    </row>
    <row r="259" spans="1:17" ht="18.5" outlineLevel="1" thickBot="1" x14ac:dyDescent="0.4">
      <c r="A259" s="160"/>
      <c r="B259" s="163"/>
      <c r="C259" s="163"/>
      <c r="D259" s="163"/>
      <c r="E259" s="163"/>
      <c r="F259" s="163"/>
      <c r="G259" s="163"/>
      <c r="H259" s="163"/>
      <c r="I259" s="163"/>
      <c r="J259" s="288" t="str">
        <f>IF(M256=3,C243,IF(N256=3,G243,""))</f>
        <v>MBF</v>
      </c>
      <c r="K259" s="288"/>
      <c r="L259" s="288"/>
      <c r="M259" s="288"/>
      <c r="N259" s="289"/>
      <c r="O259" s="166"/>
      <c r="Q259" s="169"/>
    </row>
    <row r="260" spans="1:17" ht="18" outlineLevel="1" x14ac:dyDescent="0.35">
      <c r="A260" s="217"/>
      <c r="B260" s="218"/>
      <c r="C260" s="218"/>
      <c r="D260" s="218"/>
      <c r="E260" s="218"/>
      <c r="F260" s="218"/>
      <c r="G260" s="218"/>
      <c r="H260" s="218"/>
      <c r="I260" s="218"/>
      <c r="J260" s="219"/>
      <c r="K260" s="219"/>
      <c r="L260" s="219"/>
      <c r="M260" s="219"/>
      <c r="N260" s="219"/>
      <c r="O260" s="220"/>
      <c r="Q260" s="169"/>
    </row>
    <row r="261" spans="1:17" s="152" customFormat="1" ht="10.5" x14ac:dyDescent="0.25"/>
    <row r="262" spans="1:17" ht="18.5" x14ac:dyDescent="0.45">
      <c r="A262" s="153" t="s">
        <v>450</v>
      </c>
    </row>
    <row r="263" spans="1:17" ht="15.5" outlineLevel="1" x14ac:dyDescent="0.35">
      <c r="A263" s="154"/>
      <c r="B263" s="155"/>
      <c r="C263" s="156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8"/>
      <c r="Q263" s="159" t="s">
        <v>70</v>
      </c>
    </row>
    <row r="264" spans="1:17" ht="15.5" outlineLevel="1" x14ac:dyDescent="0.35">
      <c r="A264" s="160"/>
      <c r="B264" s="161"/>
      <c r="C264" s="162" t="s">
        <v>71</v>
      </c>
      <c r="D264" s="163"/>
      <c r="E264" s="163"/>
      <c r="F264" s="161"/>
      <c r="G264" s="164" t="s">
        <v>38</v>
      </c>
      <c r="H264" s="165"/>
      <c r="I264" s="290" t="s">
        <v>187</v>
      </c>
      <c r="J264" s="290"/>
      <c r="K264" s="290"/>
      <c r="L264" s="290"/>
      <c r="M264" s="290"/>
      <c r="N264" s="291"/>
      <c r="O264" s="166"/>
      <c r="Q264" s="159" t="s">
        <v>72</v>
      </c>
    </row>
    <row r="265" spans="1:17" ht="17.25" customHeight="1" outlineLevel="1" x14ac:dyDescent="0.4">
      <c r="A265" s="160"/>
      <c r="B265" s="167"/>
      <c r="C265" s="168" t="s">
        <v>73</v>
      </c>
      <c r="D265" s="163"/>
      <c r="E265" s="163"/>
      <c r="F265" s="161"/>
      <c r="G265" s="164" t="s">
        <v>39</v>
      </c>
      <c r="H265" s="165"/>
      <c r="I265" s="290" t="s">
        <v>25</v>
      </c>
      <c r="J265" s="290"/>
      <c r="K265" s="290"/>
      <c r="L265" s="290"/>
      <c r="M265" s="290"/>
      <c r="N265" s="291"/>
      <c r="O265" s="166"/>
      <c r="Q265" s="169"/>
    </row>
    <row r="266" spans="1:17" outlineLevel="1" x14ac:dyDescent="0.35">
      <c r="A266" s="160"/>
      <c r="B266" s="163"/>
      <c r="C266" s="170" t="s">
        <v>74</v>
      </c>
      <c r="D266" s="163"/>
      <c r="E266" s="163"/>
      <c r="F266" s="163"/>
      <c r="G266" s="164" t="s">
        <v>40</v>
      </c>
      <c r="H266" s="171"/>
      <c r="I266" s="292" t="s">
        <v>150</v>
      </c>
      <c r="J266" s="292"/>
      <c r="K266" s="292"/>
      <c r="L266" s="292"/>
      <c r="M266" s="292"/>
      <c r="N266" s="293"/>
      <c r="O266" s="166"/>
      <c r="Q266" s="169"/>
    </row>
    <row r="267" spans="1:17" ht="15.5" outlineLevel="1" x14ac:dyDescent="0.35">
      <c r="A267" s="160"/>
      <c r="B267" s="163"/>
      <c r="C267" s="163"/>
      <c r="D267" s="163"/>
      <c r="E267" s="163"/>
      <c r="F267" s="163"/>
      <c r="G267" s="164" t="s">
        <v>75</v>
      </c>
      <c r="H267" s="165"/>
      <c r="I267" s="294">
        <v>44114</v>
      </c>
      <c r="J267" s="294"/>
      <c r="K267" s="294"/>
      <c r="L267" s="172" t="s">
        <v>76</v>
      </c>
      <c r="M267" s="295"/>
      <c r="N267" s="296"/>
      <c r="O267" s="166"/>
      <c r="Q267" s="169"/>
    </row>
    <row r="268" spans="1:17" outlineLevel="1" x14ac:dyDescent="0.35">
      <c r="A268" s="160"/>
      <c r="B268" s="161"/>
      <c r="C268" s="173" t="s">
        <v>77</v>
      </c>
      <c r="D268" s="163"/>
      <c r="E268" s="163"/>
      <c r="F268" s="163"/>
      <c r="G268" s="173" t="s">
        <v>77</v>
      </c>
      <c r="H268" s="163"/>
      <c r="I268" s="163"/>
      <c r="J268" s="163"/>
      <c r="K268" s="163"/>
      <c r="L268" s="163"/>
      <c r="M268" s="163"/>
      <c r="N268" s="163"/>
      <c r="O268" s="174"/>
      <c r="Q268" s="169"/>
    </row>
    <row r="269" spans="1:17" ht="15.5" outlineLevel="1" x14ac:dyDescent="0.35">
      <c r="A269" s="166"/>
      <c r="B269" s="175" t="s">
        <v>44</v>
      </c>
      <c r="C269" s="297" t="s">
        <v>180</v>
      </c>
      <c r="D269" s="298"/>
      <c r="E269" s="176"/>
      <c r="F269" s="177" t="s">
        <v>45</v>
      </c>
      <c r="G269" s="297" t="s">
        <v>119</v>
      </c>
      <c r="H269" s="299"/>
      <c r="I269" s="299"/>
      <c r="J269" s="299"/>
      <c r="K269" s="299"/>
      <c r="L269" s="299"/>
      <c r="M269" s="299"/>
      <c r="N269" s="300"/>
      <c r="O269" s="166"/>
      <c r="Q269" s="169"/>
    </row>
    <row r="270" spans="1:17" outlineLevel="1" x14ac:dyDescent="0.35">
      <c r="A270" s="166"/>
      <c r="B270" s="178" t="s">
        <v>46</v>
      </c>
      <c r="C270" s="282" t="s">
        <v>211</v>
      </c>
      <c r="D270" s="283"/>
      <c r="E270" s="179"/>
      <c r="F270" s="180" t="s">
        <v>47</v>
      </c>
      <c r="G270" s="282" t="s">
        <v>160</v>
      </c>
      <c r="H270" s="284"/>
      <c r="I270" s="284"/>
      <c r="J270" s="284"/>
      <c r="K270" s="284"/>
      <c r="L270" s="284"/>
      <c r="M270" s="284"/>
      <c r="N270" s="285"/>
      <c r="O270" s="166"/>
      <c r="Q270" s="169"/>
    </row>
    <row r="271" spans="1:17" outlineLevel="1" x14ac:dyDescent="0.35">
      <c r="A271" s="166"/>
      <c r="B271" s="181" t="s">
        <v>48</v>
      </c>
      <c r="C271" s="282" t="s">
        <v>179</v>
      </c>
      <c r="D271" s="283"/>
      <c r="E271" s="179"/>
      <c r="F271" s="182" t="s">
        <v>49</v>
      </c>
      <c r="G271" s="282" t="s">
        <v>155</v>
      </c>
      <c r="H271" s="284"/>
      <c r="I271" s="284"/>
      <c r="J271" s="284"/>
      <c r="K271" s="284"/>
      <c r="L271" s="284"/>
      <c r="M271" s="284"/>
      <c r="N271" s="285"/>
      <c r="O271" s="166"/>
      <c r="Q271" s="169"/>
    </row>
    <row r="272" spans="1:17" outlineLevel="1" x14ac:dyDescent="0.35">
      <c r="A272" s="160"/>
      <c r="B272" s="183" t="s">
        <v>78</v>
      </c>
      <c r="C272" s="184"/>
      <c r="D272" s="185"/>
      <c r="E272" s="186"/>
      <c r="F272" s="183" t="s">
        <v>78</v>
      </c>
      <c r="G272" s="187"/>
      <c r="H272" s="187"/>
      <c r="I272" s="187"/>
      <c r="J272" s="187"/>
      <c r="K272" s="187"/>
      <c r="L272" s="187"/>
      <c r="M272" s="187"/>
      <c r="N272" s="187"/>
      <c r="O272" s="174"/>
      <c r="Q272" s="169"/>
    </row>
    <row r="273" spans="1:17" outlineLevel="1" x14ac:dyDescent="0.35">
      <c r="A273" s="166"/>
      <c r="B273" s="178"/>
      <c r="C273" s="282" t="s">
        <v>211</v>
      </c>
      <c r="D273" s="283"/>
      <c r="E273" s="179"/>
      <c r="F273" s="180"/>
      <c r="G273" s="282" t="s">
        <v>160</v>
      </c>
      <c r="H273" s="284"/>
      <c r="I273" s="284"/>
      <c r="J273" s="284"/>
      <c r="K273" s="284"/>
      <c r="L273" s="284"/>
      <c r="M273" s="284"/>
      <c r="N273" s="285"/>
      <c r="O273" s="166"/>
      <c r="Q273" s="169"/>
    </row>
    <row r="274" spans="1:17" outlineLevel="1" x14ac:dyDescent="0.35">
      <c r="A274" s="166"/>
      <c r="B274" s="188"/>
      <c r="C274" s="282" t="s">
        <v>179</v>
      </c>
      <c r="D274" s="283"/>
      <c r="E274" s="179"/>
      <c r="F274" s="189"/>
      <c r="G274" s="282" t="s">
        <v>155</v>
      </c>
      <c r="H274" s="284"/>
      <c r="I274" s="284"/>
      <c r="J274" s="284"/>
      <c r="K274" s="284"/>
      <c r="L274" s="284"/>
      <c r="M274" s="284"/>
      <c r="N274" s="285"/>
      <c r="O274" s="166"/>
      <c r="Q274" s="169"/>
    </row>
    <row r="275" spans="1:17" ht="15.5" outlineLevel="1" x14ac:dyDescent="0.35">
      <c r="A275" s="160"/>
      <c r="B275" s="163"/>
      <c r="C275" s="163"/>
      <c r="D275" s="163"/>
      <c r="E275" s="163"/>
      <c r="F275" s="190" t="s">
        <v>79</v>
      </c>
      <c r="G275" s="173"/>
      <c r="H275" s="173"/>
      <c r="I275" s="173"/>
      <c r="J275" s="163"/>
      <c r="K275" s="163"/>
      <c r="L275" s="163"/>
      <c r="M275" s="191"/>
      <c r="N275" s="161"/>
      <c r="O275" s="174"/>
      <c r="Q275" s="169"/>
    </row>
    <row r="276" spans="1:17" outlineLevel="1" x14ac:dyDescent="0.35">
      <c r="A276" s="160"/>
      <c r="B276" s="192" t="s">
        <v>80</v>
      </c>
      <c r="C276" s="163"/>
      <c r="D276" s="163"/>
      <c r="E276" s="163"/>
      <c r="F276" s="193" t="s">
        <v>53</v>
      </c>
      <c r="G276" s="193" t="s">
        <v>54</v>
      </c>
      <c r="H276" s="193" t="s">
        <v>55</v>
      </c>
      <c r="I276" s="193" t="s">
        <v>56</v>
      </c>
      <c r="J276" s="193" t="s">
        <v>57</v>
      </c>
      <c r="K276" s="286" t="s">
        <v>4</v>
      </c>
      <c r="L276" s="287"/>
      <c r="M276" s="194" t="s">
        <v>58</v>
      </c>
      <c r="N276" s="195" t="s">
        <v>59</v>
      </c>
      <c r="O276" s="166"/>
    </row>
    <row r="277" spans="1:17" ht="18" customHeight="1" outlineLevel="1" x14ac:dyDescent="0.35">
      <c r="A277" s="166"/>
      <c r="B277" s="196" t="s">
        <v>60</v>
      </c>
      <c r="C277" s="197" t="str">
        <f>IF(+C270&gt;"",C270&amp;" - "&amp;G270,"")</f>
        <v>Girlea Mihai - Oinas Luka</v>
      </c>
      <c r="D277" s="198"/>
      <c r="E277" s="199"/>
      <c r="F277" s="225">
        <v>6</v>
      </c>
      <c r="G277" s="225">
        <v>9</v>
      </c>
      <c r="H277" s="226">
        <v>2</v>
      </c>
      <c r="I277" s="225"/>
      <c r="J277" s="225"/>
      <c r="K277" s="200">
        <f>IF(ISBLANK(F277),"",COUNTIF(F277:J277,"&gt;=0"))</f>
        <v>3</v>
      </c>
      <c r="L277" s="201">
        <f>IF(ISBLANK(F277),"",(IF(LEFT(F277,1)="-",1,0)+IF(LEFT(G277,1)="-",1,0)+IF(LEFT(H277,1)="-",1,0)+IF(LEFT(I277,1)="-",1,0)+IF(LEFT(J277,1)="-",1,0)))</f>
        <v>0</v>
      </c>
      <c r="M277" s="202">
        <f t="shared" ref="M277:M281" si="17">IF(K277=3,1,"")</f>
        <v>1</v>
      </c>
      <c r="N277" s="203" t="str">
        <f t="shared" ref="N277:N281" si="18">IF(L277=3,1,"")</f>
        <v/>
      </c>
      <c r="O277" s="166"/>
      <c r="Q277" s="169"/>
    </row>
    <row r="278" spans="1:17" ht="18" customHeight="1" outlineLevel="1" x14ac:dyDescent="0.35">
      <c r="A278" s="166"/>
      <c r="B278" s="196" t="s">
        <v>61</v>
      </c>
      <c r="C278" s="198" t="str">
        <f>IF(C271&gt;"",C271&amp;" - "&amp;G271,"")</f>
        <v>Kemppainen Lenni - Vuoti Henrik</v>
      </c>
      <c r="D278" s="197"/>
      <c r="E278" s="199"/>
      <c r="F278" s="227">
        <v>-6</v>
      </c>
      <c r="G278" s="225">
        <v>-8</v>
      </c>
      <c r="H278" s="225">
        <v>-7</v>
      </c>
      <c r="I278" s="225"/>
      <c r="J278" s="225"/>
      <c r="K278" s="200">
        <f>IF(ISBLANK(F278),"",COUNTIF(F278:J278,"&gt;=0"))</f>
        <v>0</v>
      </c>
      <c r="L278" s="201">
        <f>IF(ISBLANK(F278),"",(IF(LEFT(F278,1)="-",1,0)+IF(LEFT(G278,1)="-",1,0)+IF(LEFT(H278,1)="-",1,0)+IF(LEFT(I278,1)="-",1,0)+IF(LEFT(J278,1)="-",1,0)))</f>
        <v>3</v>
      </c>
      <c r="M278" s="202" t="str">
        <f t="shared" si="17"/>
        <v/>
      </c>
      <c r="N278" s="203">
        <f t="shared" si="18"/>
        <v>1</v>
      </c>
      <c r="O278" s="166"/>
      <c r="Q278" s="169"/>
    </row>
    <row r="279" spans="1:17" ht="18" customHeight="1" outlineLevel="1" x14ac:dyDescent="0.35">
      <c r="A279" s="166"/>
      <c r="B279" s="204" t="s">
        <v>81</v>
      </c>
      <c r="C279" s="205" t="str">
        <f>IF(C273&gt;"",C273&amp;" / "&amp;C274,"")</f>
        <v>Girlea Mihai / Kemppainen Lenni</v>
      </c>
      <c r="D279" s="206" t="str">
        <f>IF(G273&gt;"",G273&amp;" / "&amp;G274,"")</f>
        <v>Oinas Luka / Vuoti Henrik</v>
      </c>
      <c r="E279" s="207"/>
      <c r="F279" s="228">
        <v>-7</v>
      </c>
      <c r="G279" s="229">
        <v>-6</v>
      </c>
      <c r="H279" s="230">
        <v>-5</v>
      </c>
      <c r="I279" s="230"/>
      <c r="J279" s="230"/>
      <c r="K279" s="200">
        <f>IF(ISBLANK(F279),"",COUNTIF(F279:J279,"&gt;=0"))</f>
        <v>0</v>
      </c>
      <c r="L279" s="201">
        <f>IF(ISBLANK(F279),"",(IF(LEFT(F279,1)="-",1,0)+IF(LEFT(G279,1)="-",1,0)+IF(LEFT(H279,1)="-",1,0)+IF(LEFT(I279,1)="-",1,0)+IF(LEFT(J279,1)="-",1,0)))</f>
        <v>3</v>
      </c>
      <c r="M279" s="202" t="str">
        <f t="shared" si="17"/>
        <v/>
      </c>
      <c r="N279" s="203">
        <f t="shared" si="18"/>
        <v>1</v>
      </c>
      <c r="O279" s="166"/>
      <c r="Q279" s="169"/>
    </row>
    <row r="280" spans="1:17" ht="18" customHeight="1" outlineLevel="1" x14ac:dyDescent="0.35">
      <c r="A280" s="166"/>
      <c r="B280" s="196" t="s">
        <v>63</v>
      </c>
      <c r="C280" s="198" t="str">
        <f>IF(+C270&gt;"",C270&amp;" - "&amp;G271,"")</f>
        <v>Girlea Mihai - Vuoti Henrik</v>
      </c>
      <c r="D280" s="197"/>
      <c r="E280" s="199"/>
      <c r="F280" s="231">
        <v>4</v>
      </c>
      <c r="G280" s="225">
        <v>-6</v>
      </c>
      <c r="H280" s="225">
        <v>-7</v>
      </c>
      <c r="I280" s="226" t="s">
        <v>430</v>
      </c>
      <c r="J280" s="226"/>
      <c r="K280" s="200">
        <f>IF(ISBLANK(F280),"",COUNTIF(F280:J280,"&gt;=0"))</f>
        <v>1</v>
      </c>
      <c r="L280" s="201">
        <f>IF(ISBLANK(F280),"",(IF(LEFT(F280,1)="-",1,0)+IF(LEFT(G280,1)="-",1,0)+IF(LEFT(H280,1)="-",1,0)+IF(LEFT(I280,1)="-",1,0)+IF(LEFT(J280,1)="-",1,0)))</f>
        <v>3</v>
      </c>
      <c r="M280" s="202" t="str">
        <f t="shared" si="17"/>
        <v/>
      </c>
      <c r="N280" s="203">
        <f t="shared" si="18"/>
        <v>1</v>
      </c>
      <c r="O280" s="166"/>
      <c r="P280" t="s">
        <v>452</v>
      </c>
      <c r="Q280" s="169"/>
    </row>
    <row r="281" spans="1:17" ht="18" customHeight="1" outlineLevel="1" thickBot="1" x14ac:dyDescent="0.4">
      <c r="A281" s="166"/>
      <c r="B281" s="196" t="s">
        <v>64</v>
      </c>
      <c r="C281" s="198" t="str">
        <f>IF(+C271&gt;"",C271&amp;" - "&amp;G270,"")</f>
        <v>Kemppainen Lenni - Oinas Luka</v>
      </c>
      <c r="D281" s="197"/>
      <c r="E281" s="199"/>
      <c r="F281" s="226"/>
      <c r="G281" s="225"/>
      <c r="H281" s="226"/>
      <c r="I281" s="225"/>
      <c r="J281" s="225"/>
      <c r="K281" s="200" t="str">
        <f>IF(ISBLANK(F281),"",COUNTIF(F281:J281,"&gt;=0"))</f>
        <v/>
      </c>
      <c r="L281" s="208" t="str">
        <f>IF(ISBLANK(F281),"",(IF(LEFT(F281,1)="-",1,0)+IF(LEFT(G281,1)="-",1,0)+IF(LEFT(H281,1)="-",1,0)+IF(LEFT(I281,1)="-",1,0)+IF(LEFT(J281,1)="-",1,0)))</f>
        <v/>
      </c>
      <c r="M281" s="202" t="str">
        <f t="shared" si="17"/>
        <v/>
      </c>
      <c r="N281" s="203" t="str">
        <f t="shared" si="18"/>
        <v/>
      </c>
      <c r="O281" s="166"/>
      <c r="Q281" s="169"/>
    </row>
    <row r="282" spans="1:17" ht="16" outlineLevel="1" thickBot="1" x14ac:dyDescent="0.4">
      <c r="A282" s="160"/>
      <c r="B282" s="163"/>
      <c r="C282" s="163"/>
      <c r="D282" s="163"/>
      <c r="E282" s="163"/>
      <c r="F282" s="163"/>
      <c r="G282" s="163"/>
      <c r="H282" s="163"/>
      <c r="I282" s="209" t="s">
        <v>65</v>
      </c>
      <c r="J282" s="210"/>
      <c r="K282" s="211" t="str">
        <f>IF(ISBLANK(D277),"",SUM(K277:K281))</f>
        <v/>
      </c>
      <c r="L282" s="212" t="str">
        <f>IF(ISBLANK(E277),"",SUM(L277:L281))</f>
        <v/>
      </c>
      <c r="M282" s="213">
        <f>IF(ISBLANK(F277),"",SUM(M277:M281))</f>
        <v>1</v>
      </c>
      <c r="N282" s="214">
        <f>IF(ISBLANK(F277),"",SUM(N277:N281))</f>
        <v>3</v>
      </c>
      <c r="O282" s="166"/>
      <c r="Q282" s="169"/>
    </row>
    <row r="283" spans="1:17" outlineLevel="1" x14ac:dyDescent="0.35">
      <c r="A283" s="160"/>
      <c r="B283" s="162" t="s">
        <v>66</v>
      </c>
      <c r="C283" s="163"/>
      <c r="D283" s="163"/>
      <c r="E283" s="163"/>
      <c r="F283" s="163"/>
      <c r="G283" s="163"/>
      <c r="H283" s="163"/>
      <c r="I283" s="163"/>
      <c r="J283" s="163"/>
      <c r="K283" s="163"/>
      <c r="L283" s="163"/>
      <c r="M283" s="163"/>
      <c r="N283" s="163"/>
      <c r="O283" s="174"/>
      <c r="Q283" s="169"/>
    </row>
    <row r="284" spans="1:17" outlineLevel="1" x14ac:dyDescent="0.35">
      <c r="A284" s="160"/>
      <c r="B284" s="215" t="s">
        <v>67</v>
      </c>
      <c r="C284" s="215"/>
      <c r="D284" s="215" t="s">
        <v>68</v>
      </c>
      <c r="E284" s="92"/>
      <c r="F284" s="215"/>
      <c r="G284" s="215" t="s">
        <v>17</v>
      </c>
      <c r="H284" s="92"/>
      <c r="I284" s="215"/>
      <c r="J284" s="216" t="s">
        <v>69</v>
      </c>
      <c r="K284" s="161"/>
      <c r="L284" s="163"/>
      <c r="M284" s="163"/>
      <c r="N284" s="163"/>
      <c r="O284" s="174"/>
      <c r="Q284" s="169"/>
    </row>
    <row r="285" spans="1:17" ht="18.5" outlineLevel="1" thickBot="1" x14ac:dyDescent="0.4">
      <c r="A285" s="160"/>
      <c r="B285" s="163"/>
      <c r="C285" s="163"/>
      <c r="D285" s="163"/>
      <c r="E285" s="163"/>
      <c r="F285" s="163"/>
      <c r="G285" s="163"/>
      <c r="H285" s="163"/>
      <c r="I285" s="163"/>
      <c r="J285" s="288" t="str">
        <f>IF(M282=3,C269,IF(N282=3,G269,""))</f>
        <v>OPT-86</v>
      </c>
      <c r="K285" s="288"/>
      <c r="L285" s="288"/>
      <c r="M285" s="288"/>
      <c r="N285" s="289"/>
      <c r="O285" s="166"/>
      <c r="Q285" s="169"/>
    </row>
    <row r="286" spans="1:17" ht="18" outlineLevel="1" x14ac:dyDescent="0.35">
      <c r="A286" s="217"/>
      <c r="B286" s="218"/>
      <c r="C286" s="218"/>
      <c r="D286" s="218"/>
      <c r="E286" s="218"/>
      <c r="F286" s="218"/>
      <c r="G286" s="218"/>
      <c r="H286" s="218"/>
      <c r="I286" s="218"/>
      <c r="J286" s="219"/>
      <c r="K286" s="219"/>
      <c r="L286" s="219"/>
      <c r="M286" s="219"/>
      <c r="N286" s="219"/>
      <c r="O286" s="220"/>
      <c r="Q286" s="169"/>
    </row>
    <row r="287" spans="1:17" s="152" customFormat="1" ht="10.5" x14ac:dyDescent="0.25"/>
    <row r="288" spans="1:17" ht="18.5" x14ac:dyDescent="0.45">
      <c r="A288" s="153" t="s">
        <v>453</v>
      </c>
    </row>
    <row r="289" spans="1:17" ht="15.5" outlineLevel="1" x14ac:dyDescent="0.35">
      <c r="A289" s="154"/>
      <c r="B289" s="155"/>
      <c r="C289" s="156"/>
      <c r="D289" s="157"/>
      <c r="E289" s="157"/>
      <c r="F289" s="157"/>
      <c r="G289" s="157"/>
      <c r="H289" s="157"/>
      <c r="I289" s="157"/>
      <c r="J289" s="157"/>
      <c r="K289" s="157"/>
      <c r="L289" s="157"/>
      <c r="M289" s="157"/>
      <c r="N289" s="157"/>
      <c r="O289" s="158"/>
      <c r="Q289" s="159" t="s">
        <v>70</v>
      </c>
    </row>
    <row r="290" spans="1:17" ht="15.5" outlineLevel="1" x14ac:dyDescent="0.35">
      <c r="A290" s="160"/>
      <c r="B290" s="161"/>
      <c r="C290" s="162" t="s">
        <v>71</v>
      </c>
      <c r="D290" s="163"/>
      <c r="E290" s="163"/>
      <c r="F290" s="161"/>
      <c r="G290" s="164" t="s">
        <v>38</v>
      </c>
      <c r="H290" s="165"/>
      <c r="I290" s="290" t="s">
        <v>187</v>
      </c>
      <c r="J290" s="290"/>
      <c r="K290" s="290"/>
      <c r="L290" s="290"/>
      <c r="M290" s="290"/>
      <c r="N290" s="291"/>
      <c r="O290" s="166"/>
      <c r="Q290" s="159" t="s">
        <v>72</v>
      </c>
    </row>
    <row r="291" spans="1:17" ht="17.25" customHeight="1" outlineLevel="1" x14ac:dyDescent="0.4">
      <c r="A291" s="160"/>
      <c r="B291" s="167"/>
      <c r="C291" s="168" t="s">
        <v>73</v>
      </c>
      <c r="D291" s="163"/>
      <c r="E291" s="163"/>
      <c r="F291" s="161"/>
      <c r="G291" s="164" t="s">
        <v>39</v>
      </c>
      <c r="H291" s="165"/>
      <c r="I291" s="290" t="s">
        <v>25</v>
      </c>
      <c r="J291" s="290"/>
      <c r="K291" s="290"/>
      <c r="L291" s="290"/>
      <c r="M291" s="290"/>
      <c r="N291" s="291"/>
      <c r="O291" s="166"/>
      <c r="Q291" s="169"/>
    </row>
    <row r="292" spans="1:17" outlineLevel="1" x14ac:dyDescent="0.35">
      <c r="A292" s="160"/>
      <c r="B292" s="163"/>
      <c r="C292" s="170" t="s">
        <v>74</v>
      </c>
      <c r="D292" s="163"/>
      <c r="E292" s="163"/>
      <c r="F292" s="163"/>
      <c r="G292" s="164" t="s">
        <v>40</v>
      </c>
      <c r="H292" s="171"/>
      <c r="I292" s="292" t="s">
        <v>150</v>
      </c>
      <c r="J292" s="292"/>
      <c r="K292" s="292"/>
      <c r="L292" s="292"/>
      <c r="M292" s="292"/>
      <c r="N292" s="293"/>
      <c r="O292" s="166"/>
      <c r="Q292" s="169"/>
    </row>
    <row r="293" spans="1:17" ht="15.5" outlineLevel="1" x14ac:dyDescent="0.35">
      <c r="A293" s="160"/>
      <c r="B293" s="163"/>
      <c r="C293" s="163"/>
      <c r="D293" s="163"/>
      <c r="E293" s="163"/>
      <c r="F293" s="163"/>
      <c r="G293" s="164" t="s">
        <v>75</v>
      </c>
      <c r="H293" s="165"/>
      <c r="I293" s="294">
        <v>44114</v>
      </c>
      <c r="J293" s="294"/>
      <c r="K293" s="294"/>
      <c r="L293" s="172" t="s">
        <v>76</v>
      </c>
      <c r="M293" s="295"/>
      <c r="N293" s="296"/>
      <c r="O293" s="166"/>
      <c r="Q293" s="169"/>
    </row>
    <row r="294" spans="1:17" outlineLevel="1" x14ac:dyDescent="0.35">
      <c r="A294" s="160"/>
      <c r="B294" s="161"/>
      <c r="C294" s="173" t="s">
        <v>77</v>
      </c>
      <c r="D294" s="163"/>
      <c r="E294" s="163"/>
      <c r="F294" s="163"/>
      <c r="G294" s="173" t="s">
        <v>77</v>
      </c>
      <c r="H294" s="163"/>
      <c r="I294" s="163"/>
      <c r="J294" s="163"/>
      <c r="K294" s="163"/>
      <c r="L294" s="163"/>
      <c r="M294" s="163"/>
      <c r="N294" s="163"/>
      <c r="O294" s="174"/>
      <c r="Q294" s="169"/>
    </row>
    <row r="295" spans="1:17" ht="15.5" outlineLevel="1" x14ac:dyDescent="0.35">
      <c r="A295" s="166"/>
      <c r="B295" s="175" t="s">
        <v>44</v>
      </c>
      <c r="C295" s="297" t="s">
        <v>25</v>
      </c>
      <c r="D295" s="298"/>
      <c r="E295" s="176"/>
      <c r="F295" s="177" t="s">
        <v>45</v>
      </c>
      <c r="G295" s="297" t="s">
        <v>119</v>
      </c>
      <c r="H295" s="299"/>
      <c r="I295" s="299"/>
      <c r="J295" s="299"/>
      <c r="K295" s="299"/>
      <c r="L295" s="299"/>
      <c r="M295" s="299"/>
      <c r="N295" s="300"/>
      <c r="O295" s="166"/>
      <c r="Q295" s="169"/>
    </row>
    <row r="296" spans="1:17" outlineLevel="1" x14ac:dyDescent="0.35">
      <c r="A296" s="166"/>
      <c r="B296" s="178" t="s">
        <v>46</v>
      </c>
      <c r="C296" s="282" t="s">
        <v>237</v>
      </c>
      <c r="D296" s="283"/>
      <c r="E296" s="179"/>
      <c r="F296" s="180" t="s">
        <v>47</v>
      </c>
      <c r="G296" s="282" t="s">
        <v>160</v>
      </c>
      <c r="H296" s="284"/>
      <c r="I296" s="284"/>
      <c r="J296" s="284"/>
      <c r="K296" s="284"/>
      <c r="L296" s="284"/>
      <c r="M296" s="284"/>
      <c r="N296" s="285"/>
      <c r="O296" s="166"/>
      <c r="Q296" s="169"/>
    </row>
    <row r="297" spans="1:17" outlineLevel="1" x14ac:dyDescent="0.35">
      <c r="A297" s="166"/>
      <c r="B297" s="181" t="s">
        <v>48</v>
      </c>
      <c r="C297" s="282" t="s">
        <v>174</v>
      </c>
      <c r="D297" s="283"/>
      <c r="E297" s="179"/>
      <c r="F297" s="182" t="s">
        <v>49</v>
      </c>
      <c r="G297" s="282" t="s">
        <v>155</v>
      </c>
      <c r="H297" s="284"/>
      <c r="I297" s="284"/>
      <c r="J297" s="284"/>
      <c r="K297" s="284"/>
      <c r="L297" s="284"/>
      <c r="M297" s="284"/>
      <c r="N297" s="285"/>
      <c r="O297" s="166"/>
      <c r="Q297" s="169"/>
    </row>
    <row r="298" spans="1:17" outlineLevel="1" x14ac:dyDescent="0.35">
      <c r="A298" s="160"/>
      <c r="B298" s="183" t="s">
        <v>78</v>
      </c>
      <c r="C298" s="184"/>
      <c r="D298" s="185"/>
      <c r="E298" s="186"/>
      <c r="F298" s="183" t="s">
        <v>78</v>
      </c>
      <c r="G298" s="187"/>
      <c r="H298" s="187"/>
      <c r="I298" s="187"/>
      <c r="J298" s="187"/>
      <c r="K298" s="187"/>
      <c r="L298" s="187"/>
      <c r="M298" s="187"/>
      <c r="N298" s="187"/>
      <c r="O298" s="174"/>
      <c r="Q298" s="169"/>
    </row>
    <row r="299" spans="1:17" outlineLevel="1" x14ac:dyDescent="0.35">
      <c r="A299" s="166"/>
      <c r="B299" s="178"/>
      <c r="C299" s="282" t="s">
        <v>237</v>
      </c>
      <c r="D299" s="283"/>
      <c r="E299" s="179"/>
      <c r="F299" s="180"/>
      <c r="G299" s="282" t="s">
        <v>160</v>
      </c>
      <c r="H299" s="284"/>
      <c r="I299" s="284"/>
      <c r="J299" s="284"/>
      <c r="K299" s="284"/>
      <c r="L299" s="284"/>
      <c r="M299" s="284"/>
      <c r="N299" s="285"/>
      <c r="O299" s="166"/>
      <c r="Q299" s="169"/>
    </row>
    <row r="300" spans="1:17" outlineLevel="1" x14ac:dyDescent="0.35">
      <c r="A300" s="166"/>
      <c r="B300" s="188"/>
      <c r="C300" s="282" t="s">
        <v>174</v>
      </c>
      <c r="D300" s="283"/>
      <c r="E300" s="179"/>
      <c r="F300" s="189"/>
      <c r="G300" s="282" t="s">
        <v>155</v>
      </c>
      <c r="H300" s="284"/>
      <c r="I300" s="284"/>
      <c r="J300" s="284"/>
      <c r="K300" s="284"/>
      <c r="L300" s="284"/>
      <c r="M300" s="284"/>
      <c r="N300" s="285"/>
      <c r="O300" s="166"/>
      <c r="Q300" s="169"/>
    </row>
    <row r="301" spans="1:17" ht="15.5" outlineLevel="1" x14ac:dyDescent="0.35">
      <c r="A301" s="160"/>
      <c r="B301" s="163"/>
      <c r="C301" s="163"/>
      <c r="D301" s="163"/>
      <c r="E301" s="163"/>
      <c r="F301" s="190" t="s">
        <v>79</v>
      </c>
      <c r="G301" s="173"/>
      <c r="H301" s="173"/>
      <c r="I301" s="173"/>
      <c r="J301" s="163"/>
      <c r="K301" s="163"/>
      <c r="L301" s="163"/>
      <c r="M301" s="191"/>
      <c r="N301" s="161"/>
      <c r="O301" s="174"/>
      <c r="Q301" s="169"/>
    </row>
    <row r="302" spans="1:17" outlineLevel="1" x14ac:dyDescent="0.35">
      <c r="A302" s="160"/>
      <c r="B302" s="192" t="s">
        <v>80</v>
      </c>
      <c r="C302" s="163"/>
      <c r="D302" s="163"/>
      <c r="E302" s="163"/>
      <c r="F302" s="193" t="s">
        <v>53</v>
      </c>
      <c r="G302" s="193" t="s">
        <v>54</v>
      </c>
      <c r="H302" s="193" t="s">
        <v>55</v>
      </c>
      <c r="I302" s="193" t="s">
        <v>56</v>
      </c>
      <c r="J302" s="193" t="s">
        <v>57</v>
      </c>
      <c r="K302" s="286" t="s">
        <v>4</v>
      </c>
      <c r="L302" s="287"/>
      <c r="M302" s="194" t="s">
        <v>58</v>
      </c>
      <c r="N302" s="195" t="s">
        <v>59</v>
      </c>
      <c r="O302" s="166"/>
    </row>
    <row r="303" spans="1:17" ht="18" customHeight="1" outlineLevel="1" x14ac:dyDescent="0.35">
      <c r="A303" s="166"/>
      <c r="B303" s="196" t="s">
        <v>60</v>
      </c>
      <c r="C303" s="197" t="str">
        <f>IF(+C296&gt;"",C296&amp;" - "&amp;G296,"")</f>
        <v>Lehtola Lassi - Oinas Luka</v>
      </c>
      <c r="D303" s="198"/>
      <c r="E303" s="199"/>
      <c r="F303" s="225">
        <v>8</v>
      </c>
      <c r="G303" s="225">
        <v>3</v>
      </c>
      <c r="H303" s="226">
        <v>4</v>
      </c>
      <c r="I303" s="225"/>
      <c r="J303" s="225"/>
      <c r="K303" s="200">
        <f>IF(ISBLANK(F303),"",COUNTIF(F303:J303,"&gt;=0"))</f>
        <v>3</v>
      </c>
      <c r="L303" s="201">
        <f>IF(ISBLANK(F303),"",(IF(LEFT(F303,1)="-",1,0)+IF(LEFT(G303,1)="-",1,0)+IF(LEFT(H303,1)="-",1,0)+IF(LEFT(I303,1)="-",1,0)+IF(LEFT(J303,1)="-",1,0)))</f>
        <v>0</v>
      </c>
      <c r="M303" s="202">
        <f t="shared" ref="M303:M307" si="19">IF(K303=3,1,"")</f>
        <v>1</v>
      </c>
      <c r="N303" s="203" t="str">
        <f t="shared" ref="N303:N307" si="20">IF(L303=3,1,"")</f>
        <v/>
      </c>
      <c r="O303" s="166"/>
      <c r="Q303" s="169"/>
    </row>
    <row r="304" spans="1:17" ht="18" customHeight="1" outlineLevel="1" x14ac:dyDescent="0.35">
      <c r="A304" s="166"/>
      <c r="B304" s="196" t="s">
        <v>61</v>
      </c>
      <c r="C304" s="198" t="str">
        <f>IF(C297&gt;"",C297&amp;" - "&amp;G297,"")</f>
        <v>Tuovinen Tuomas - Vuoti Henrik</v>
      </c>
      <c r="D304" s="197"/>
      <c r="E304" s="199"/>
      <c r="F304" s="227">
        <v>9</v>
      </c>
      <c r="G304" s="225">
        <v>-9</v>
      </c>
      <c r="H304" s="225">
        <v>-6</v>
      </c>
      <c r="I304" s="225">
        <v>-6</v>
      </c>
      <c r="J304" s="225"/>
      <c r="K304" s="200">
        <f>IF(ISBLANK(F304),"",COUNTIF(F304:J304,"&gt;=0"))</f>
        <v>1</v>
      </c>
      <c r="L304" s="201">
        <f>IF(ISBLANK(F304),"",(IF(LEFT(F304,1)="-",1,0)+IF(LEFT(G304,1)="-",1,0)+IF(LEFT(H304,1)="-",1,0)+IF(LEFT(I304,1)="-",1,0)+IF(LEFT(J304,1)="-",1,0)))</f>
        <v>3</v>
      </c>
      <c r="M304" s="202" t="str">
        <f t="shared" si="19"/>
        <v/>
      </c>
      <c r="N304" s="203">
        <f t="shared" si="20"/>
        <v>1</v>
      </c>
      <c r="O304" s="166"/>
      <c r="Q304" s="169"/>
    </row>
    <row r="305" spans="1:17" ht="18" customHeight="1" outlineLevel="1" x14ac:dyDescent="0.35">
      <c r="A305" s="166"/>
      <c r="B305" s="204" t="s">
        <v>81</v>
      </c>
      <c r="C305" s="205" t="str">
        <f>IF(C299&gt;"",C299&amp;" / "&amp;C300,"")</f>
        <v>Lehtola Lassi / Tuovinen Tuomas</v>
      </c>
      <c r="D305" s="206" t="str">
        <f>IF(G299&gt;"",G299&amp;" / "&amp;G300,"")</f>
        <v>Oinas Luka / Vuoti Henrik</v>
      </c>
      <c r="E305" s="207"/>
      <c r="F305" s="228">
        <v>-8</v>
      </c>
      <c r="G305" s="229">
        <v>-10</v>
      </c>
      <c r="H305" s="230">
        <v>9</v>
      </c>
      <c r="I305" s="230">
        <v>8</v>
      </c>
      <c r="J305" s="230">
        <v>7</v>
      </c>
      <c r="K305" s="200">
        <f>IF(ISBLANK(F305),"",COUNTIF(F305:J305,"&gt;=0"))</f>
        <v>3</v>
      </c>
      <c r="L305" s="201">
        <f>IF(ISBLANK(F305),"",(IF(LEFT(F305,1)="-",1,0)+IF(LEFT(G305,1)="-",1,0)+IF(LEFT(H305,1)="-",1,0)+IF(LEFT(I305,1)="-",1,0)+IF(LEFT(J305,1)="-",1,0)))</f>
        <v>2</v>
      </c>
      <c r="M305" s="202">
        <f t="shared" si="19"/>
        <v>1</v>
      </c>
      <c r="N305" s="203" t="str">
        <f t="shared" si="20"/>
        <v/>
      </c>
      <c r="O305" s="166"/>
      <c r="Q305" s="169"/>
    </row>
    <row r="306" spans="1:17" ht="18" customHeight="1" outlineLevel="1" x14ac:dyDescent="0.35">
      <c r="A306" s="166"/>
      <c r="B306" s="196" t="s">
        <v>63</v>
      </c>
      <c r="C306" s="198" t="str">
        <f>IF(+C296&gt;"",C296&amp;" - "&amp;G297,"")</f>
        <v>Lehtola Lassi - Vuoti Henrik</v>
      </c>
      <c r="D306" s="197"/>
      <c r="E306" s="199"/>
      <c r="F306" s="231">
        <v>9</v>
      </c>
      <c r="G306" s="225">
        <v>10</v>
      </c>
      <c r="H306" s="225">
        <v>7</v>
      </c>
      <c r="I306" s="225"/>
      <c r="J306" s="226"/>
      <c r="K306" s="200">
        <f>IF(ISBLANK(F306),"",COUNTIF(F306:J306,"&gt;=0"))</f>
        <v>3</v>
      </c>
      <c r="L306" s="201">
        <f>IF(ISBLANK(F306),"",(IF(LEFT(F306,1)="-",1,0)+IF(LEFT(G306,1)="-",1,0)+IF(LEFT(H306,1)="-",1,0)+IF(LEFT(I306,1)="-",1,0)+IF(LEFT(J306,1)="-",1,0)))</f>
        <v>0</v>
      </c>
      <c r="M306" s="202">
        <f t="shared" si="19"/>
        <v>1</v>
      </c>
      <c r="N306" s="203" t="str">
        <f t="shared" si="20"/>
        <v/>
      </c>
      <c r="O306" s="166"/>
      <c r="Q306" s="169"/>
    </row>
    <row r="307" spans="1:17" ht="18" customHeight="1" outlineLevel="1" thickBot="1" x14ac:dyDescent="0.4">
      <c r="A307" s="166"/>
      <c r="B307" s="196" t="s">
        <v>64</v>
      </c>
      <c r="C307" s="198" t="str">
        <f>IF(+C297&gt;"",C297&amp;" - "&amp;G296,"")</f>
        <v>Tuovinen Tuomas - Oinas Luka</v>
      </c>
      <c r="D307" s="197"/>
      <c r="E307" s="199"/>
      <c r="F307" s="226"/>
      <c r="G307" s="225"/>
      <c r="H307" s="226"/>
      <c r="I307" s="225"/>
      <c r="J307" s="225"/>
      <c r="K307" s="200" t="str">
        <f>IF(ISBLANK(F307),"",COUNTIF(F307:J307,"&gt;=0"))</f>
        <v/>
      </c>
      <c r="L307" s="208" t="str">
        <f>IF(ISBLANK(F307),"",(IF(LEFT(F307,1)="-",1,0)+IF(LEFT(G307,1)="-",1,0)+IF(LEFT(H307,1)="-",1,0)+IF(LEFT(I307,1)="-",1,0)+IF(LEFT(J307,1)="-",1,0)))</f>
        <v/>
      </c>
      <c r="M307" s="202" t="str">
        <f t="shared" si="19"/>
        <v/>
      </c>
      <c r="N307" s="203" t="str">
        <f t="shared" si="20"/>
        <v/>
      </c>
      <c r="O307" s="166"/>
      <c r="Q307" s="169"/>
    </row>
    <row r="308" spans="1:17" ht="16" outlineLevel="1" thickBot="1" x14ac:dyDescent="0.4">
      <c r="A308" s="160"/>
      <c r="B308" s="163"/>
      <c r="C308" s="163"/>
      <c r="D308" s="163"/>
      <c r="E308" s="163"/>
      <c r="F308" s="163"/>
      <c r="G308" s="163"/>
      <c r="H308" s="163"/>
      <c r="I308" s="209" t="s">
        <v>65</v>
      </c>
      <c r="J308" s="210"/>
      <c r="K308" s="211" t="str">
        <f>IF(ISBLANK(D303),"",SUM(K303:K307))</f>
        <v/>
      </c>
      <c r="L308" s="212" t="str">
        <f>IF(ISBLANK(E303),"",SUM(L303:L307))</f>
        <v/>
      </c>
      <c r="M308" s="213">
        <f>IF(ISBLANK(F303),"",SUM(M303:M307))</f>
        <v>3</v>
      </c>
      <c r="N308" s="214">
        <f>IF(ISBLANK(F303),"",SUM(N303:N307))</f>
        <v>1</v>
      </c>
      <c r="O308" s="166"/>
      <c r="Q308" s="169"/>
    </row>
    <row r="309" spans="1:17" outlineLevel="1" x14ac:dyDescent="0.35">
      <c r="A309" s="160"/>
      <c r="B309" s="162" t="s">
        <v>66</v>
      </c>
      <c r="C309" s="163"/>
      <c r="D309" s="163"/>
      <c r="E309" s="163"/>
      <c r="F309" s="163"/>
      <c r="G309" s="163"/>
      <c r="H309" s="163"/>
      <c r="I309" s="163"/>
      <c r="J309" s="163"/>
      <c r="K309" s="163"/>
      <c r="L309" s="163"/>
      <c r="M309" s="163"/>
      <c r="N309" s="163"/>
      <c r="O309" s="174"/>
      <c r="Q309" s="169"/>
    </row>
    <row r="310" spans="1:17" outlineLevel="1" x14ac:dyDescent="0.35">
      <c r="A310" s="160"/>
      <c r="B310" s="215" t="s">
        <v>67</v>
      </c>
      <c r="C310" s="215"/>
      <c r="D310" s="215" t="s">
        <v>68</v>
      </c>
      <c r="E310" s="92"/>
      <c r="F310" s="215"/>
      <c r="G310" s="215" t="s">
        <v>17</v>
      </c>
      <c r="H310" s="92"/>
      <c r="I310" s="215"/>
      <c r="J310" s="216" t="s">
        <v>69</v>
      </c>
      <c r="K310" s="161"/>
      <c r="L310" s="163"/>
      <c r="M310" s="163"/>
      <c r="N310" s="163"/>
      <c r="O310" s="174"/>
      <c r="Q310" s="169"/>
    </row>
    <row r="311" spans="1:17" ht="18.5" outlineLevel="1" thickBot="1" x14ac:dyDescent="0.4">
      <c r="A311" s="160"/>
      <c r="B311" s="163"/>
      <c r="C311" s="163"/>
      <c r="D311" s="163"/>
      <c r="E311" s="163"/>
      <c r="F311" s="163"/>
      <c r="G311" s="163"/>
      <c r="H311" s="163"/>
      <c r="I311" s="163"/>
      <c r="J311" s="288" t="str">
        <f>IF(M308=3,C295,IF(N308=3,G295,""))</f>
        <v>MBF</v>
      </c>
      <c r="K311" s="288"/>
      <c r="L311" s="288"/>
      <c r="M311" s="288"/>
      <c r="N311" s="289"/>
      <c r="O311" s="166"/>
      <c r="Q311" s="169"/>
    </row>
    <row r="312" spans="1:17" ht="18" outlineLevel="1" x14ac:dyDescent="0.35">
      <c r="A312" s="217"/>
      <c r="B312" s="218"/>
      <c r="C312" s="218"/>
      <c r="D312" s="218"/>
      <c r="E312" s="218"/>
      <c r="F312" s="218"/>
      <c r="G312" s="218"/>
      <c r="H312" s="218"/>
      <c r="I312" s="218"/>
      <c r="J312" s="219"/>
      <c r="K312" s="219"/>
      <c r="L312" s="219"/>
      <c r="M312" s="219"/>
      <c r="N312" s="219"/>
      <c r="O312" s="220"/>
      <c r="Q312" s="169"/>
    </row>
    <row r="313" spans="1:17" s="152" customFormat="1" ht="10.5" x14ac:dyDescent="0.25"/>
  </sheetData>
  <mergeCells count="204">
    <mergeCell ref="K250:L250"/>
    <mergeCell ref="J259:N259"/>
    <mergeCell ref="I264:N264"/>
    <mergeCell ref="C273:D273"/>
    <mergeCell ref="G273:N273"/>
    <mergeCell ref="C274:D274"/>
    <mergeCell ref="G274:N274"/>
    <mergeCell ref="K276:L276"/>
    <mergeCell ref="J285:N285"/>
    <mergeCell ref="I265:N265"/>
    <mergeCell ref="I266:N266"/>
    <mergeCell ref="I267:K267"/>
    <mergeCell ref="M267:N267"/>
    <mergeCell ref="C269:D269"/>
    <mergeCell ref="G269:N269"/>
    <mergeCell ref="C270:D270"/>
    <mergeCell ref="G270:N270"/>
    <mergeCell ref="C271:D271"/>
    <mergeCell ref="G271:N271"/>
    <mergeCell ref="C243:D243"/>
    <mergeCell ref="G243:N243"/>
    <mergeCell ref="C244:D244"/>
    <mergeCell ref="G244:N244"/>
    <mergeCell ref="C245:D245"/>
    <mergeCell ref="G245:N245"/>
    <mergeCell ref="C247:D247"/>
    <mergeCell ref="G247:N247"/>
    <mergeCell ref="C248:D248"/>
    <mergeCell ref="G248:N248"/>
    <mergeCell ref="C222:D222"/>
    <mergeCell ref="G222:N222"/>
    <mergeCell ref="K224:L224"/>
    <mergeCell ref="J233:N233"/>
    <mergeCell ref="I238:N238"/>
    <mergeCell ref="I239:N239"/>
    <mergeCell ref="I240:N240"/>
    <mergeCell ref="I241:K241"/>
    <mergeCell ref="M241:N241"/>
    <mergeCell ref="I215:K215"/>
    <mergeCell ref="M215:N215"/>
    <mergeCell ref="C217:D217"/>
    <mergeCell ref="G217:N217"/>
    <mergeCell ref="C218:D218"/>
    <mergeCell ref="G218:N218"/>
    <mergeCell ref="C219:D219"/>
    <mergeCell ref="G219:N219"/>
    <mergeCell ref="C221:D221"/>
    <mergeCell ref="G221:N221"/>
    <mergeCell ref="C195:D195"/>
    <mergeCell ref="G195:N195"/>
    <mergeCell ref="C196:D196"/>
    <mergeCell ref="G196:N196"/>
    <mergeCell ref="K198:L198"/>
    <mergeCell ref="J207:N207"/>
    <mergeCell ref="I212:N212"/>
    <mergeCell ref="I213:N213"/>
    <mergeCell ref="I214:N214"/>
    <mergeCell ref="I188:N188"/>
    <mergeCell ref="I189:K189"/>
    <mergeCell ref="M189:N189"/>
    <mergeCell ref="C191:D191"/>
    <mergeCell ref="G191:N191"/>
    <mergeCell ref="C192:D192"/>
    <mergeCell ref="G192:N192"/>
    <mergeCell ref="C193:D193"/>
    <mergeCell ref="G193:N193"/>
    <mergeCell ref="C170:D170"/>
    <mergeCell ref="K172:L172"/>
    <mergeCell ref="J181:N181"/>
    <mergeCell ref="I186:N186"/>
    <mergeCell ref="C166:D166"/>
    <mergeCell ref="G166:N166"/>
    <mergeCell ref="C167:D167"/>
    <mergeCell ref="G167:N167"/>
    <mergeCell ref="I187:N187"/>
    <mergeCell ref="C169:D169"/>
    <mergeCell ref="G169:N169"/>
    <mergeCell ref="G170:N170"/>
    <mergeCell ref="C141:D141"/>
    <mergeCell ref="G141:N141"/>
    <mergeCell ref="C143:D143"/>
    <mergeCell ref="G143:N143"/>
    <mergeCell ref="C144:D144"/>
    <mergeCell ref="G144:N144"/>
    <mergeCell ref="K146:L146"/>
    <mergeCell ref="J155:N155"/>
    <mergeCell ref="C165:D165"/>
    <mergeCell ref="G165:N165"/>
    <mergeCell ref="I160:N160"/>
    <mergeCell ref="I161:N161"/>
    <mergeCell ref="I162:N162"/>
    <mergeCell ref="I163:K163"/>
    <mergeCell ref="M163:N163"/>
    <mergeCell ref="C115:D115"/>
    <mergeCell ref="G115:N115"/>
    <mergeCell ref="C117:D117"/>
    <mergeCell ref="G117:N117"/>
    <mergeCell ref="C118:D118"/>
    <mergeCell ref="G118:N118"/>
    <mergeCell ref="C139:D139"/>
    <mergeCell ref="G139:N139"/>
    <mergeCell ref="C140:D140"/>
    <mergeCell ref="G140:N140"/>
    <mergeCell ref="K120:L120"/>
    <mergeCell ref="J129:N129"/>
    <mergeCell ref="I134:N134"/>
    <mergeCell ref="I135:N135"/>
    <mergeCell ref="I136:N136"/>
    <mergeCell ref="I137:K137"/>
    <mergeCell ref="M137:N137"/>
    <mergeCell ref="C91:D91"/>
    <mergeCell ref="G91:N91"/>
    <mergeCell ref="C92:D92"/>
    <mergeCell ref="G92:N92"/>
    <mergeCell ref="K94:L94"/>
    <mergeCell ref="C113:D113"/>
    <mergeCell ref="G113:N113"/>
    <mergeCell ref="C114:D114"/>
    <mergeCell ref="G114:N114"/>
    <mergeCell ref="J103:N103"/>
    <mergeCell ref="I108:N108"/>
    <mergeCell ref="I109:N109"/>
    <mergeCell ref="I110:N110"/>
    <mergeCell ref="I111:K111"/>
    <mergeCell ref="M111:N111"/>
    <mergeCell ref="I83:N83"/>
    <mergeCell ref="I84:N84"/>
    <mergeCell ref="I85:K85"/>
    <mergeCell ref="M85:N85"/>
    <mergeCell ref="C87:D87"/>
    <mergeCell ref="G87:N87"/>
    <mergeCell ref="C88:D88"/>
    <mergeCell ref="G88:N88"/>
    <mergeCell ref="C89:D89"/>
    <mergeCell ref="G89:N89"/>
    <mergeCell ref="C63:D63"/>
    <mergeCell ref="G63:N63"/>
    <mergeCell ref="C65:D65"/>
    <mergeCell ref="G65:N65"/>
    <mergeCell ref="C66:D66"/>
    <mergeCell ref="G66:N66"/>
    <mergeCell ref="K68:L68"/>
    <mergeCell ref="J77:N77"/>
    <mergeCell ref="I82:N82"/>
    <mergeCell ref="I33:K33"/>
    <mergeCell ref="M33:N33"/>
    <mergeCell ref="C35:D35"/>
    <mergeCell ref="G35:N35"/>
    <mergeCell ref="C36:D36"/>
    <mergeCell ref="G36:N36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C61:D61"/>
    <mergeCell ref="G61:N61"/>
    <mergeCell ref="C62:D62"/>
    <mergeCell ref="G62:N62"/>
    <mergeCell ref="I57:N57"/>
    <mergeCell ref="I58:N58"/>
    <mergeCell ref="I59:K59"/>
    <mergeCell ref="M59:N59"/>
    <mergeCell ref="I4:N4"/>
    <mergeCell ref="I5:N5"/>
    <mergeCell ref="C9:D9"/>
    <mergeCell ref="G9:N9"/>
    <mergeCell ref="C10:D10"/>
    <mergeCell ref="G10:N10"/>
    <mergeCell ref="C11:D11"/>
    <mergeCell ref="G11:N11"/>
    <mergeCell ref="I6:N6"/>
    <mergeCell ref="I7:K7"/>
    <mergeCell ref="M7:N7"/>
    <mergeCell ref="C13:D13"/>
    <mergeCell ref="G13:N13"/>
    <mergeCell ref="C14:D14"/>
    <mergeCell ref="G14:N14"/>
    <mergeCell ref="K16:L16"/>
    <mergeCell ref="J25:N25"/>
    <mergeCell ref="I30:N30"/>
    <mergeCell ref="I31:N31"/>
    <mergeCell ref="I32:N32"/>
    <mergeCell ref="C297:D297"/>
    <mergeCell ref="G297:N297"/>
    <mergeCell ref="C299:D299"/>
    <mergeCell ref="G299:N299"/>
    <mergeCell ref="C300:D300"/>
    <mergeCell ref="G300:N300"/>
    <mergeCell ref="K302:L302"/>
    <mergeCell ref="J311:N311"/>
    <mergeCell ref="I290:N290"/>
    <mergeCell ref="I291:N291"/>
    <mergeCell ref="I292:N292"/>
    <mergeCell ref="I293:K293"/>
    <mergeCell ref="M293:N293"/>
    <mergeCell ref="C295:D295"/>
    <mergeCell ref="G295:N295"/>
    <mergeCell ref="C296:D296"/>
    <mergeCell ref="G296:N296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3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152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372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392</v>
      </c>
    </row>
    <row r="7" spans="1:10" ht="14.25" customHeight="1" x14ac:dyDescent="0.35">
      <c r="A7" s="15" t="s">
        <v>7</v>
      </c>
      <c r="B7" s="15" t="s">
        <v>299</v>
      </c>
      <c r="C7" s="15" t="s">
        <v>30</v>
      </c>
      <c r="D7" s="15" t="s">
        <v>30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300</v>
      </c>
      <c r="C8" s="15" t="s">
        <v>35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301</v>
      </c>
      <c r="C9" s="15" t="s">
        <v>163</v>
      </c>
      <c r="D9" s="15" t="s">
        <v>163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420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421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420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393</v>
      </c>
    </row>
    <row r="17" spans="1:10" ht="14.25" customHeight="1" x14ac:dyDescent="0.35">
      <c r="A17" s="15" t="s">
        <v>7</v>
      </c>
      <c r="B17" s="15" t="s">
        <v>302</v>
      </c>
      <c r="C17" s="15" t="s">
        <v>36</v>
      </c>
      <c r="D17" s="15" t="s">
        <v>31</v>
      </c>
      <c r="E17" s="15" t="s">
        <v>8</v>
      </c>
      <c r="F17" s="15"/>
      <c r="G17" s="15"/>
      <c r="H17" s="15" t="s">
        <v>7</v>
      </c>
      <c r="I17" s="16"/>
      <c r="J17" s="18"/>
    </row>
    <row r="18" spans="1:10" ht="14.25" customHeight="1" x14ac:dyDescent="0.35">
      <c r="A18" s="15" t="s">
        <v>8</v>
      </c>
      <c r="B18" s="15" t="s">
        <v>303</v>
      </c>
      <c r="C18" s="15" t="s">
        <v>119</v>
      </c>
      <c r="D18" s="15" t="s">
        <v>119</v>
      </c>
      <c r="E18" s="15" t="s">
        <v>7</v>
      </c>
      <c r="F18" s="15"/>
      <c r="G18" s="15"/>
      <c r="H18" s="15" t="s">
        <v>8</v>
      </c>
      <c r="I18" s="16"/>
      <c r="J18" s="19"/>
    </row>
    <row r="19" spans="1:10" ht="14.25" customHeight="1" x14ac:dyDescent="0.35">
      <c r="A19" s="15" t="s">
        <v>9</v>
      </c>
      <c r="B19" s="15" t="s">
        <v>304</v>
      </c>
      <c r="C19" s="15" t="s">
        <v>305</v>
      </c>
      <c r="D19" s="15" t="s">
        <v>30</v>
      </c>
      <c r="E19" s="15" t="s">
        <v>85</v>
      </c>
      <c r="F19" s="15"/>
      <c r="G19" s="15"/>
      <c r="H19" s="15" t="s">
        <v>9</v>
      </c>
      <c r="I19" s="16"/>
      <c r="J19" s="19"/>
    </row>
    <row r="20" spans="1:10" ht="15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customHeight="1" outlineLevel="1" x14ac:dyDescent="0.35">
      <c r="A22" s="19"/>
      <c r="B22" s="23"/>
      <c r="C22" s="15" t="s">
        <v>18</v>
      </c>
      <c r="D22" s="15"/>
      <c r="E22" s="15"/>
      <c r="F22" s="15"/>
      <c r="G22" s="15"/>
      <c r="H22" s="15"/>
      <c r="I22" s="15" t="s">
        <v>421</v>
      </c>
      <c r="J22" s="15" t="s">
        <v>8</v>
      </c>
    </row>
    <row r="23" spans="1:10" ht="14.25" customHeight="1" outlineLevel="1" x14ac:dyDescent="0.35">
      <c r="A23" s="19"/>
      <c r="B23" s="23"/>
      <c r="C23" s="15" t="s">
        <v>21</v>
      </c>
      <c r="D23" s="15"/>
      <c r="E23" s="15"/>
      <c r="F23" s="15"/>
      <c r="G23" s="15"/>
      <c r="H23" s="15"/>
      <c r="I23" s="15" t="s">
        <v>421</v>
      </c>
      <c r="J23" s="15" t="s">
        <v>7</v>
      </c>
    </row>
    <row r="24" spans="1:10" ht="14.25" customHeight="1" outlineLevel="1" x14ac:dyDescent="0.35">
      <c r="A24" s="19"/>
      <c r="B24" s="23"/>
      <c r="C24" s="15" t="s">
        <v>22</v>
      </c>
      <c r="D24" s="15"/>
      <c r="E24" s="15"/>
      <c r="F24" s="15"/>
      <c r="G24" s="15"/>
      <c r="H24" s="15"/>
      <c r="I24" s="15" t="s">
        <v>422</v>
      </c>
      <c r="J24" s="15" t="s">
        <v>9</v>
      </c>
    </row>
    <row r="26" spans="1:10" ht="14.25" customHeight="1" x14ac:dyDescent="0.35">
      <c r="A26" s="15"/>
      <c r="B26" s="15" t="s">
        <v>0</v>
      </c>
      <c r="C26" s="15" t="s">
        <v>26</v>
      </c>
      <c r="D26" s="15" t="s">
        <v>2</v>
      </c>
      <c r="E26" s="15" t="s">
        <v>3</v>
      </c>
      <c r="F26" s="15" t="s">
        <v>4</v>
      </c>
      <c r="G26" s="15" t="s">
        <v>5</v>
      </c>
      <c r="H26" s="15" t="s">
        <v>6</v>
      </c>
      <c r="I26" s="16"/>
      <c r="J26" s="17" t="s">
        <v>394</v>
      </c>
    </row>
    <row r="27" spans="1:10" ht="14.25" customHeight="1" x14ac:dyDescent="0.35">
      <c r="A27" s="15" t="s">
        <v>7</v>
      </c>
      <c r="B27" s="15" t="s">
        <v>306</v>
      </c>
      <c r="C27" s="15" t="s">
        <v>25</v>
      </c>
      <c r="D27" s="15" t="s">
        <v>25</v>
      </c>
      <c r="E27" s="15" t="s">
        <v>85</v>
      </c>
      <c r="F27" s="15"/>
      <c r="G27" s="15"/>
      <c r="H27" s="15" t="s">
        <v>9</v>
      </c>
      <c r="I27" s="16"/>
      <c r="J27" s="18"/>
    </row>
    <row r="28" spans="1:10" ht="14.25" customHeight="1" x14ac:dyDescent="0.35">
      <c r="A28" s="15" t="s">
        <v>8</v>
      </c>
      <c r="B28" s="15" t="s">
        <v>307</v>
      </c>
      <c r="C28" s="15" t="s">
        <v>101</v>
      </c>
      <c r="D28" s="15" t="s">
        <v>30</v>
      </c>
      <c r="E28" s="15" t="s">
        <v>8</v>
      </c>
      <c r="F28" s="15"/>
      <c r="G28" s="15"/>
      <c r="H28" s="15" t="s">
        <v>7</v>
      </c>
      <c r="I28" s="16"/>
      <c r="J28" s="19"/>
    </row>
    <row r="29" spans="1:10" ht="14.25" customHeight="1" x14ac:dyDescent="0.35">
      <c r="A29" s="15" t="s">
        <v>9</v>
      </c>
      <c r="B29" s="15" t="s">
        <v>308</v>
      </c>
      <c r="C29" s="15" t="s">
        <v>177</v>
      </c>
      <c r="D29" s="15" t="s">
        <v>177</v>
      </c>
      <c r="E29" s="15" t="s">
        <v>7</v>
      </c>
      <c r="F29" s="15"/>
      <c r="G29" s="15"/>
      <c r="H29" s="15" t="s">
        <v>8</v>
      </c>
      <c r="I29" s="16"/>
      <c r="J29" s="19"/>
    </row>
    <row r="30" spans="1:10" ht="15" customHeight="1" outlineLevel="1" x14ac:dyDescent="0.35">
      <c r="A30" s="20"/>
      <c r="B30" s="20"/>
      <c r="C30" s="21"/>
      <c r="D30" s="21"/>
      <c r="E30" s="21"/>
      <c r="F30" s="21"/>
      <c r="G30" s="21"/>
      <c r="H30" s="21"/>
      <c r="I30" s="22"/>
      <c r="J30" s="22"/>
    </row>
    <row r="31" spans="1:10" ht="14.25" customHeight="1" outlineLevel="1" x14ac:dyDescent="0.35">
      <c r="A31" s="19"/>
      <c r="B31" s="23"/>
      <c r="C31" s="15"/>
      <c r="D31" s="15" t="s">
        <v>11</v>
      </c>
      <c r="E31" s="15" t="s">
        <v>12</v>
      </c>
      <c r="F31" s="15" t="s">
        <v>13</v>
      </c>
      <c r="G31" s="15" t="s">
        <v>14</v>
      </c>
      <c r="H31" s="15" t="s">
        <v>15</v>
      </c>
      <c r="I31" s="15" t="s">
        <v>16</v>
      </c>
      <c r="J31" s="15" t="s">
        <v>17</v>
      </c>
    </row>
    <row r="32" spans="1:10" ht="14.25" customHeight="1" outlineLevel="1" x14ac:dyDescent="0.35">
      <c r="A32" s="19"/>
      <c r="B32" s="23"/>
      <c r="C32" s="15" t="s">
        <v>18</v>
      </c>
      <c r="D32" s="15"/>
      <c r="E32" s="15"/>
      <c r="F32" s="15"/>
      <c r="G32" s="15"/>
      <c r="H32" s="15"/>
      <c r="I32" s="15" t="s">
        <v>18</v>
      </c>
      <c r="J32" s="15" t="s">
        <v>8</v>
      </c>
    </row>
    <row r="33" spans="1:10" ht="14.25" customHeight="1" outlineLevel="1" x14ac:dyDescent="0.35">
      <c r="A33" s="19"/>
      <c r="B33" s="23"/>
      <c r="C33" s="15" t="s">
        <v>21</v>
      </c>
      <c r="D33" s="15"/>
      <c r="E33" s="15"/>
      <c r="F33" s="15"/>
      <c r="G33" s="15"/>
      <c r="H33" s="15"/>
      <c r="I33" s="15" t="s">
        <v>420</v>
      </c>
      <c r="J33" s="15" t="s">
        <v>7</v>
      </c>
    </row>
    <row r="34" spans="1:10" ht="14.25" customHeight="1" outlineLevel="1" x14ac:dyDescent="0.35">
      <c r="A34" s="19"/>
      <c r="B34" s="23"/>
      <c r="C34" s="15" t="s">
        <v>22</v>
      </c>
      <c r="D34" s="15"/>
      <c r="E34" s="15"/>
      <c r="F34" s="15"/>
      <c r="G34" s="15"/>
      <c r="H34" s="15"/>
      <c r="I34" s="15" t="s">
        <v>423</v>
      </c>
      <c r="J3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"/>
  <sheetViews>
    <sheetView workbookViewId="0">
      <selection activeCell="G11" sqref="G11"/>
    </sheetView>
  </sheetViews>
  <sheetFormatPr defaultRowHeight="14.5" x14ac:dyDescent="0.35"/>
  <cols>
    <col min="1" max="1" width="4.1796875" customWidth="1"/>
    <col min="2" max="2" width="5.26953125" customWidth="1"/>
    <col min="3" max="3" width="16.7265625" customWidth="1"/>
    <col min="4" max="4" width="13" customWidth="1"/>
    <col min="5" max="7" width="16.7265625" customWidth="1"/>
    <col min="8" max="8" width="17.1796875" customWidth="1"/>
    <col min="9" max="9" width="8.54296875" customWidth="1"/>
  </cols>
  <sheetData>
    <row r="1" spans="1:9" ht="15" thickBot="1" x14ac:dyDescent="0.4"/>
    <row r="2" spans="1:9" ht="18" customHeight="1" x14ac:dyDescent="0.35">
      <c r="A2" s="57"/>
      <c r="B2" s="2" t="s">
        <v>187</v>
      </c>
      <c r="C2" s="3"/>
      <c r="D2" s="3"/>
      <c r="E2" s="4"/>
      <c r="F2" s="58"/>
      <c r="G2" s="59"/>
      <c r="H2" s="59"/>
      <c r="I2" s="60"/>
    </row>
    <row r="3" spans="1:9" ht="15" customHeight="1" x14ac:dyDescent="0.35">
      <c r="A3" s="57"/>
      <c r="B3" s="8" t="s">
        <v>152</v>
      </c>
      <c r="C3" s="7"/>
      <c r="D3" s="7"/>
      <c r="E3" s="9"/>
      <c r="F3" s="58"/>
      <c r="G3" s="59"/>
      <c r="H3" s="59"/>
      <c r="I3" s="60"/>
    </row>
    <row r="4" spans="1:9" ht="15" customHeight="1" thickBot="1" x14ac:dyDescent="0.4">
      <c r="A4" s="57"/>
      <c r="B4" s="10" t="s">
        <v>371</v>
      </c>
      <c r="C4" s="11"/>
      <c r="D4" s="233" t="s">
        <v>385</v>
      </c>
      <c r="E4" s="12"/>
      <c r="F4" s="58"/>
      <c r="G4" s="59"/>
      <c r="H4" s="59"/>
      <c r="I4" s="60"/>
    </row>
    <row r="5" spans="1:9" ht="15" customHeight="1" x14ac:dyDescent="0.35">
      <c r="A5" s="61"/>
      <c r="B5" s="62"/>
      <c r="C5" s="62"/>
      <c r="D5" s="62"/>
      <c r="E5" s="63"/>
      <c r="F5" s="59"/>
      <c r="G5" s="59"/>
      <c r="H5" s="59"/>
      <c r="I5" s="60"/>
    </row>
    <row r="6" spans="1:9" ht="13.5" customHeight="1" x14ac:dyDescent="0.35">
      <c r="A6" s="64"/>
      <c r="B6" s="64" t="s">
        <v>0</v>
      </c>
      <c r="C6" s="64" t="s">
        <v>37</v>
      </c>
      <c r="D6" s="64" t="s">
        <v>2</v>
      </c>
      <c r="E6" s="76" t="s">
        <v>395</v>
      </c>
      <c r="F6" s="77" t="s">
        <v>396</v>
      </c>
      <c r="G6" s="77" t="s">
        <v>389</v>
      </c>
      <c r="H6" s="59"/>
      <c r="I6" s="60"/>
    </row>
    <row r="7" spans="1:9" ht="13.5" customHeight="1" x14ac:dyDescent="0.35">
      <c r="A7" s="65">
        <v>1</v>
      </c>
      <c r="B7" s="65" t="s">
        <v>368</v>
      </c>
      <c r="C7" s="65" t="s">
        <v>31</v>
      </c>
      <c r="D7" s="65" t="s">
        <v>31</v>
      </c>
      <c r="E7" s="66" t="s">
        <v>31</v>
      </c>
      <c r="F7" s="59"/>
      <c r="G7" s="59"/>
      <c r="H7" s="67"/>
      <c r="I7" s="68"/>
    </row>
    <row r="8" spans="1:9" ht="13.5" customHeight="1" x14ac:dyDescent="0.35">
      <c r="A8" s="65">
        <v>2</v>
      </c>
      <c r="B8" s="65" t="s">
        <v>338</v>
      </c>
      <c r="C8" s="65" t="s">
        <v>177</v>
      </c>
      <c r="D8" s="65" t="s">
        <v>177</v>
      </c>
      <c r="E8" s="69" t="s">
        <v>421</v>
      </c>
      <c r="F8" s="35" t="s">
        <v>31</v>
      </c>
      <c r="G8" s="59"/>
      <c r="H8" s="67"/>
      <c r="I8" s="68"/>
    </row>
    <row r="9" spans="1:9" ht="13.5" customHeight="1" x14ac:dyDescent="0.35">
      <c r="A9" s="64">
        <v>3</v>
      </c>
      <c r="B9" s="64" t="s">
        <v>110</v>
      </c>
      <c r="C9" s="64" t="s">
        <v>35</v>
      </c>
      <c r="D9" s="64" t="s">
        <v>31</v>
      </c>
      <c r="E9" s="66" t="s">
        <v>36</v>
      </c>
      <c r="F9" s="69" t="s">
        <v>421</v>
      </c>
      <c r="G9" s="58"/>
      <c r="H9" s="67"/>
      <c r="I9" s="68"/>
    </row>
    <row r="10" spans="1:9" ht="13.5" customHeight="1" x14ac:dyDescent="0.35">
      <c r="A10" s="64">
        <v>4</v>
      </c>
      <c r="B10" s="64" t="s">
        <v>113</v>
      </c>
      <c r="C10" s="64" t="s">
        <v>36</v>
      </c>
      <c r="D10" s="64" t="s">
        <v>31</v>
      </c>
      <c r="E10" s="70" t="s">
        <v>420</v>
      </c>
      <c r="F10" s="57"/>
      <c r="G10" s="35" t="s">
        <v>31</v>
      </c>
      <c r="H10" s="67"/>
      <c r="I10" s="68"/>
    </row>
    <row r="11" spans="1:9" ht="13.5" customHeight="1" x14ac:dyDescent="0.35">
      <c r="A11" s="65">
        <v>5</v>
      </c>
      <c r="B11" s="65" t="s">
        <v>369</v>
      </c>
      <c r="C11" s="65" t="s">
        <v>30</v>
      </c>
      <c r="D11" s="65" t="s">
        <v>30</v>
      </c>
      <c r="E11" s="66" t="s">
        <v>30</v>
      </c>
      <c r="F11" s="57"/>
      <c r="G11" s="70" t="s">
        <v>421</v>
      </c>
      <c r="I11" s="68"/>
    </row>
    <row r="12" spans="1:9" ht="13.5" customHeight="1" x14ac:dyDescent="0.35">
      <c r="A12" s="65">
        <v>6</v>
      </c>
      <c r="B12" s="65" t="s">
        <v>343</v>
      </c>
      <c r="C12" s="65" t="s">
        <v>101</v>
      </c>
      <c r="D12" s="65" t="s">
        <v>30</v>
      </c>
      <c r="E12" s="69" t="s">
        <v>421</v>
      </c>
      <c r="F12" s="72" t="s">
        <v>109</v>
      </c>
      <c r="G12" s="71"/>
      <c r="I12" s="68"/>
    </row>
    <row r="13" spans="1:9" ht="13.5" customHeight="1" x14ac:dyDescent="0.35">
      <c r="A13" s="64">
        <v>7</v>
      </c>
      <c r="B13" s="64" t="s">
        <v>114</v>
      </c>
      <c r="C13" s="64" t="s">
        <v>119</v>
      </c>
      <c r="D13" s="64" t="s">
        <v>119</v>
      </c>
      <c r="E13" s="66" t="s">
        <v>109</v>
      </c>
      <c r="F13" s="70" t="s">
        <v>421</v>
      </c>
      <c r="G13" s="71"/>
      <c r="I13" s="68"/>
    </row>
    <row r="14" spans="1:9" ht="13.5" customHeight="1" x14ac:dyDescent="0.35">
      <c r="A14" s="64">
        <v>8</v>
      </c>
      <c r="B14" s="64" t="s">
        <v>370</v>
      </c>
      <c r="C14" s="64" t="s">
        <v>109</v>
      </c>
      <c r="D14" s="64" t="s">
        <v>109</v>
      </c>
      <c r="E14" s="70" t="s">
        <v>421</v>
      </c>
      <c r="F14" s="59"/>
      <c r="G14" s="71"/>
      <c r="I14" s="68"/>
    </row>
    <row r="15" spans="1:9" ht="15" customHeight="1" x14ac:dyDescent="0.35">
      <c r="F15" s="67"/>
      <c r="I15" s="68"/>
    </row>
    <row r="16" spans="1:9" ht="13.5" customHeight="1" x14ac:dyDescent="0.35">
      <c r="B16" s="25"/>
      <c r="C16" s="25"/>
      <c r="D16" s="25"/>
      <c r="I16" s="68"/>
    </row>
    <row r="17" spans="2:9" ht="13.5" customHeight="1" x14ac:dyDescent="0.35">
      <c r="B17" s="25"/>
      <c r="C17" s="25"/>
      <c r="D17" s="25"/>
      <c r="I17" s="68"/>
    </row>
    <row r="18" spans="2:9" ht="13.5" customHeight="1" x14ac:dyDescent="0.35">
      <c r="I18" s="68"/>
    </row>
    <row r="19" spans="2:9" ht="13.5" customHeight="1" x14ac:dyDescent="0.35">
      <c r="I19" s="68"/>
    </row>
    <row r="20" spans="2:9" ht="13.5" customHeight="1" x14ac:dyDescent="0.35">
      <c r="I20" s="68"/>
    </row>
    <row r="21" spans="2:9" ht="13.5" customHeight="1" x14ac:dyDescent="0.35">
      <c r="I21" s="68"/>
    </row>
    <row r="22" spans="2:9" ht="13.5" customHeight="1" x14ac:dyDescent="0.35">
      <c r="I22" s="68"/>
    </row>
    <row r="23" spans="2:9" ht="13.5" customHeight="1" x14ac:dyDescent="0.35">
      <c r="G23" s="67"/>
      <c r="H23" s="67"/>
      <c r="I23" s="68"/>
    </row>
    <row r="24" spans="2:9" ht="15" customHeight="1" x14ac:dyDescent="0.35">
      <c r="G24" s="59"/>
      <c r="H24" s="59"/>
      <c r="I24" s="6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146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402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403</v>
      </c>
      <c r="F6" s="74" t="s">
        <v>404</v>
      </c>
      <c r="G6" s="74" t="s">
        <v>405</v>
      </c>
      <c r="H6" s="74" t="s">
        <v>406</v>
      </c>
      <c r="I6" s="74"/>
    </row>
    <row r="7" spans="1:9" x14ac:dyDescent="0.35">
      <c r="A7" s="34" t="s">
        <v>7</v>
      </c>
      <c r="B7" s="34" t="s">
        <v>208</v>
      </c>
      <c r="C7" s="34" t="s">
        <v>209</v>
      </c>
      <c r="D7" s="34" t="s">
        <v>177</v>
      </c>
      <c r="E7" s="35" t="s">
        <v>209</v>
      </c>
      <c r="F7" s="28"/>
      <c r="G7" s="28"/>
      <c r="H7" s="28"/>
      <c r="I7" s="28"/>
    </row>
    <row r="8" spans="1:9" x14ac:dyDescent="0.35">
      <c r="A8" s="34" t="s">
        <v>8</v>
      </c>
      <c r="B8" s="34" t="s">
        <v>338</v>
      </c>
      <c r="C8" s="34" t="s">
        <v>166</v>
      </c>
      <c r="D8" s="34" t="s">
        <v>109</v>
      </c>
      <c r="E8" s="36" t="s">
        <v>558</v>
      </c>
      <c r="F8" s="78" t="s">
        <v>209</v>
      </c>
      <c r="G8" s="28"/>
      <c r="H8" s="28"/>
      <c r="I8" s="28"/>
    </row>
    <row r="9" spans="1:9" x14ac:dyDescent="0.35">
      <c r="A9" s="33" t="s">
        <v>9</v>
      </c>
      <c r="B9" s="33" t="s">
        <v>110</v>
      </c>
      <c r="C9" s="33" t="s">
        <v>158</v>
      </c>
      <c r="D9" s="33" t="s">
        <v>25</v>
      </c>
      <c r="E9" s="35" t="s">
        <v>160</v>
      </c>
      <c r="F9" s="79" t="s">
        <v>559</v>
      </c>
      <c r="G9" s="27"/>
      <c r="H9" s="28"/>
      <c r="I9" s="28"/>
    </row>
    <row r="10" spans="1:9" x14ac:dyDescent="0.35">
      <c r="A10" s="33" t="s">
        <v>10</v>
      </c>
      <c r="B10" s="33" t="s">
        <v>113</v>
      </c>
      <c r="C10" s="33" t="s">
        <v>160</v>
      </c>
      <c r="D10" s="33" t="s">
        <v>119</v>
      </c>
      <c r="E10" s="38" t="s">
        <v>558</v>
      </c>
      <c r="F10" s="80"/>
      <c r="G10" s="37" t="s">
        <v>209</v>
      </c>
      <c r="H10" s="28"/>
      <c r="I10" s="28"/>
    </row>
    <row r="11" spans="1:9" x14ac:dyDescent="0.35">
      <c r="A11" s="34" t="s">
        <v>103</v>
      </c>
      <c r="B11" s="34" t="s">
        <v>339</v>
      </c>
      <c r="C11" s="34" t="s">
        <v>168</v>
      </c>
      <c r="D11" s="34" t="s">
        <v>119</v>
      </c>
      <c r="E11" s="35" t="s">
        <v>168</v>
      </c>
      <c r="F11" s="80"/>
      <c r="G11" s="36" t="s">
        <v>560</v>
      </c>
      <c r="H11" s="27"/>
      <c r="I11" s="28"/>
    </row>
    <row r="12" spans="1:9" x14ac:dyDescent="0.35">
      <c r="A12" s="34" t="s">
        <v>127</v>
      </c>
      <c r="B12" s="34" t="s">
        <v>340</v>
      </c>
      <c r="C12" s="34" t="s">
        <v>174</v>
      </c>
      <c r="D12" s="34" t="s">
        <v>25</v>
      </c>
      <c r="E12" s="36" t="s">
        <v>561</v>
      </c>
      <c r="F12" s="81" t="s">
        <v>168</v>
      </c>
      <c r="G12" s="40"/>
      <c r="H12" s="27"/>
      <c r="I12" s="28"/>
    </row>
    <row r="13" spans="1:9" x14ac:dyDescent="0.35">
      <c r="A13" s="33" t="s">
        <v>126</v>
      </c>
      <c r="B13" s="33" t="s">
        <v>341</v>
      </c>
      <c r="C13" s="33" t="s">
        <v>182</v>
      </c>
      <c r="D13" s="33" t="s">
        <v>30</v>
      </c>
      <c r="E13" s="35" t="s">
        <v>182</v>
      </c>
      <c r="F13" s="82" t="s">
        <v>562</v>
      </c>
      <c r="G13" s="26"/>
      <c r="H13" s="27"/>
      <c r="I13" s="28"/>
    </row>
    <row r="14" spans="1:9" x14ac:dyDescent="0.35">
      <c r="A14" s="33" t="s">
        <v>112</v>
      </c>
      <c r="B14" s="33" t="s">
        <v>189</v>
      </c>
      <c r="C14" s="33" t="s">
        <v>190</v>
      </c>
      <c r="D14" s="33" t="s">
        <v>31</v>
      </c>
      <c r="E14" s="38" t="s">
        <v>558</v>
      </c>
      <c r="F14" s="83"/>
      <c r="G14" s="26"/>
      <c r="H14" s="37" t="s">
        <v>209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3" t="s">
        <v>563</v>
      </c>
      <c r="I15" s="28"/>
    </row>
    <row r="16" spans="1:9" x14ac:dyDescent="0.35">
      <c r="A16" s="34" t="s">
        <v>120</v>
      </c>
      <c r="B16" s="34" t="s">
        <v>210</v>
      </c>
      <c r="C16" s="34" t="s">
        <v>508</v>
      </c>
      <c r="D16" s="34" t="s">
        <v>180</v>
      </c>
      <c r="E16" s="35" t="s">
        <v>162</v>
      </c>
      <c r="F16" s="83"/>
      <c r="G16" s="26"/>
      <c r="H16" s="27"/>
      <c r="I16" s="28"/>
    </row>
    <row r="17" spans="1:9" x14ac:dyDescent="0.35">
      <c r="A17" s="34" t="s">
        <v>128</v>
      </c>
      <c r="B17" s="34" t="s">
        <v>114</v>
      </c>
      <c r="C17" s="34" t="s">
        <v>162</v>
      </c>
      <c r="D17" s="34" t="s">
        <v>163</v>
      </c>
      <c r="E17" s="36" t="s">
        <v>558</v>
      </c>
      <c r="F17" s="78" t="s">
        <v>164</v>
      </c>
      <c r="G17" s="26"/>
      <c r="H17" s="27"/>
      <c r="I17" s="28"/>
    </row>
    <row r="18" spans="1:9" x14ac:dyDescent="0.35">
      <c r="A18" s="33" t="s">
        <v>129</v>
      </c>
      <c r="B18" s="33" t="s">
        <v>342</v>
      </c>
      <c r="C18" s="33" t="s">
        <v>184</v>
      </c>
      <c r="D18" s="33" t="s">
        <v>25</v>
      </c>
      <c r="E18" s="35" t="s">
        <v>164</v>
      </c>
      <c r="F18" s="79" t="s">
        <v>564</v>
      </c>
      <c r="G18" s="40"/>
      <c r="H18" s="27"/>
      <c r="I18" s="28"/>
    </row>
    <row r="19" spans="1:9" x14ac:dyDescent="0.35">
      <c r="A19" s="33" t="s">
        <v>130</v>
      </c>
      <c r="B19" s="33" t="s">
        <v>343</v>
      </c>
      <c r="C19" s="33" t="s">
        <v>164</v>
      </c>
      <c r="D19" s="33" t="s">
        <v>119</v>
      </c>
      <c r="E19" s="38" t="s">
        <v>565</v>
      </c>
      <c r="F19" s="80"/>
      <c r="G19" s="39" t="s">
        <v>237</v>
      </c>
      <c r="H19" s="27"/>
      <c r="I19" s="28"/>
    </row>
    <row r="20" spans="1:9" x14ac:dyDescent="0.35">
      <c r="A20" s="34" t="s">
        <v>121</v>
      </c>
      <c r="B20" s="34" t="s">
        <v>111</v>
      </c>
      <c r="C20" s="34" t="s">
        <v>155</v>
      </c>
      <c r="D20" s="34" t="s">
        <v>119</v>
      </c>
      <c r="E20" s="35" t="s">
        <v>155</v>
      </c>
      <c r="F20" s="80"/>
      <c r="G20" s="223" t="s">
        <v>566</v>
      </c>
      <c r="I20" s="28"/>
    </row>
    <row r="21" spans="1:9" x14ac:dyDescent="0.35">
      <c r="A21" s="34" t="s">
        <v>131</v>
      </c>
      <c r="B21" s="34" t="s">
        <v>344</v>
      </c>
      <c r="C21" s="34" t="s">
        <v>170</v>
      </c>
      <c r="D21" s="34" t="s">
        <v>30</v>
      </c>
      <c r="E21" s="36" t="s">
        <v>567</v>
      </c>
      <c r="F21" s="81" t="s">
        <v>237</v>
      </c>
      <c r="G21" s="27"/>
    </row>
    <row r="22" spans="1:9" x14ac:dyDescent="0.35">
      <c r="A22" s="33" t="s">
        <v>132</v>
      </c>
      <c r="B22" s="33" t="s">
        <v>345</v>
      </c>
      <c r="C22" s="41" t="s">
        <v>178</v>
      </c>
      <c r="D22" s="41" t="s">
        <v>163</v>
      </c>
      <c r="E22" s="35" t="s">
        <v>237</v>
      </c>
      <c r="F22" s="82" t="s">
        <v>568</v>
      </c>
      <c r="G22" s="28"/>
    </row>
    <row r="23" spans="1:9" x14ac:dyDescent="0.35">
      <c r="A23" s="42" t="s">
        <v>117</v>
      </c>
      <c r="B23" s="33" t="s">
        <v>236</v>
      </c>
      <c r="C23" s="43" t="s">
        <v>237</v>
      </c>
      <c r="D23" s="43" t="s">
        <v>25</v>
      </c>
      <c r="E23" s="38" t="s">
        <v>569</v>
      </c>
      <c r="F23" s="83"/>
      <c r="G23" s="28"/>
    </row>
    <row r="24" spans="1:9" x14ac:dyDescent="0.35">
      <c r="A24" s="28"/>
      <c r="B24" s="28"/>
      <c r="C24" s="161"/>
      <c r="D24" s="161"/>
      <c r="E24" s="275"/>
      <c r="F24" s="83"/>
      <c r="G2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2028-F551-45BC-AEC9-35B054B94A78}">
  <dimension ref="A1:J15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418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385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415</v>
      </c>
    </row>
    <row r="7" spans="1:10" ht="14.25" customHeight="1" x14ac:dyDescent="0.35">
      <c r="A7" s="15" t="s">
        <v>7</v>
      </c>
      <c r="B7" s="15"/>
      <c r="C7" s="15" t="s">
        <v>25</v>
      </c>
      <c r="D7" s="15" t="s">
        <v>25</v>
      </c>
      <c r="E7" s="15" t="s">
        <v>7</v>
      </c>
      <c r="F7" s="15"/>
      <c r="G7" s="15"/>
      <c r="H7" s="15" t="s">
        <v>8</v>
      </c>
      <c r="I7" s="16"/>
      <c r="J7" s="18"/>
    </row>
    <row r="8" spans="1:10" ht="14.25" customHeight="1" x14ac:dyDescent="0.35">
      <c r="A8" s="15" t="s">
        <v>8</v>
      </c>
      <c r="B8" s="15"/>
      <c r="C8" s="15" t="s">
        <v>163</v>
      </c>
      <c r="D8" s="15" t="s">
        <v>163</v>
      </c>
      <c r="E8" s="15" t="s">
        <v>85</v>
      </c>
      <c r="F8" s="15"/>
      <c r="G8" s="15"/>
      <c r="H8" s="15" t="s">
        <v>9</v>
      </c>
      <c r="I8" s="16"/>
      <c r="J8" s="19"/>
    </row>
    <row r="9" spans="1:10" ht="14.25" customHeight="1" x14ac:dyDescent="0.35">
      <c r="A9" s="15" t="s">
        <v>9</v>
      </c>
      <c r="B9" s="15"/>
      <c r="C9" s="15" t="s">
        <v>305</v>
      </c>
      <c r="D9" s="15" t="s">
        <v>30</v>
      </c>
      <c r="E9" s="15" t="s">
        <v>8</v>
      </c>
      <c r="F9" s="15"/>
      <c r="G9" s="15"/>
      <c r="H9" s="15" t="s">
        <v>7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18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21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420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58F77-C1AA-46E2-B073-9487815A7C4A}">
  <dimension ref="A2:P438"/>
  <sheetViews>
    <sheetView workbookViewId="0"/>
  </sheetViews>
  <sheetFormatPr defaultRowHeight="14.5" outlineLevelRow="1" x14ac:dyDescent="0.35"/>
  <cols>
    <col min="1" max="1" width="4.81640625" customWidth="1"/>
    <col min="2" max="2" width="4.54296875" customWidth="1"/>
    <col min="3" max="3" width="18.453125" customWidth="1"/>
    <col min="4" max="4" width="20.7265625" customWidth="1"/>
    <col min="5" max="5" width="2.26953125" customWidth="1"/>
    <col min="6" max="10" width="5.7265625" customWidth="1"/>
    <col min="11" max="11" width="4.26953125" customWidth="1"/>
    <col min="12" max="12" width="4.1796875" customWidth="1"/>
    <col min="13" max="14" width="5.7265625" customWidth="1"/>
  </cols>
  <sheetData>
    <row r="2" spans="1:14" ht="15" thickBot="1" x14ac:dyDescent="0.4">
      <c r="A2" s="86" t="s">
        <v>330</v>
      </c>
    </row>
    <row r="3" spans="1:14" ht="16" outlineLevel="1" thickTop="1" x14ac:dyDescent="0.35">
      <c r="A3" s="25"/>
      <c r="B3" s="87"/>
      <c r="C3" s="88"/>
      <c r="D3" s="89"/>
      <c r="E3" s="89"/>
      <c r="F3" s="238" t="s">
        <v>38</v>
      </c>
      <c r="G3" s="239"/>
      <c r="H3" s="240" t="s">
        <v>187</v>
      </c>
      <c r="I3" s="241"/>
      <c r="J3" s="241"/>
      <c r="K3" s="241"/>
      <c r="L3" s="241"/>
      <c r="M3" s="241"/>
      <c r="N3" s="242"/>
    </row>
    <row r="4" spans="1:14" ht="15.5" outlineLevel="1" x14ac:dyDescent="0.35">
      <c r="A4" s="25"/>
      <c r="B4" s="90"/>
      <c r="C4" s="91"/>
      <c r="D4" s="92"/>
      <c r="E4" s="93"/>
      <c r="F4" s="243" t="s">
        <v>39</v>
      </c>
      <c r="G4" s="244"/>
      <c r="H4" s="245" t="s">
        <v>25</v>
      </c>
      <c r="I4" s="246"/>
      <c r="J4" s="246"/>
      <c r="K4" s="246"/>
      <c r="L4" s="246"/>
      <c r="M4" s="246"/>
      <c r="N4" s="247"/>
    </row>
    <row r="5" spans="1:14" ht="15.5" outlineLevel="1" x14ac:dyDescent="0.35">
      <c r="A5" s="25"/>
      <c r="B5" s="94"/>
      <c r="C5" s="95"/>
      <c r="D5" s="93"/>
      <c r="E5" s="93"/>
      <c r="F5" s="248" t="s">
        <v>40</v>
      </c>
      <c r="G5" s="249"/>
      <c r="H5" s="250" t="s">
        <v>152</v>
      </c>
      <c r="I5" s="251"/>
      <c r="J5" s="251"/>
      <c r="K5" s="251"/>
      <c r="L5" s="251"/>
      <c r="M5" s="251"/>
      <c r="N5" s="252"/>
    </row>
    <row r="6" spans="1:14" ht="20.5" outlineLevel="1" thickBot="1" x14ac:dyDescent="0.45">
      <c r="A6" s="25"/>
      <c r="B6" s="96"/>
      <c r="C6" s="97" t="s">
        <v>41</v>
      </c>
      <c r="D6" s="98"/>
      <c r="E6" s="93"/>
      <c r="F6" s="260" t="s">
        <v>42</v>
      </c>
      <c r="G6" s="261"/>
      <c r="H6" s="301">
        <v>44114</v>
      </c>
      <c r="I6" s="302"/>
      <c r="J6" s="303"/>
      <c r="K6" s="99" t="s">
        <v>43</v>
      </c>
      <c r="L6" s="262"/>
      <c r="M6" s="263"/>
      <c r="N6" s="264"/>
    </row>
    <row r="7" spans="1:14" ht="16" outlineLevel="1" thickTop="1" x14ac:dyDescent="0.35">
      <c r="A7" s="25"/>
      <c r="B7" s="100"/>
      <c r="C7" s="101"/>
      <c r="D7" s="93"/>
      <c r="E7" s="93"/>
      <c r="F7" s="102"/>
      <c r="G7" s="101"/>
      <c r="H7" s="101"/>
      <c r="I7" s="103"/>
      <c r="J7" s="104"/>
      <c r="K7" s="105"/>
      <c r="L7" s="105"/>
      <c r="M7" s="105"/>
      <c r="N7" s="106"/>
    </row>
    <row r="8" spans="1:14" ht="16" outlineLevel="1" thickBot="1" x14ac:dyDescent="0.4">
      <c r="A8" s="25"/>
      <c r="B8" s="107" t="s">
        <v>44</v>
      </c>
      <c r="C8" s="265" t="s">
        <v>30</v>
      </c>
      <c r="D8" s="266"/>
      <c r="E8" s="108"/>
      <c r="F8" s="109" t="s">
        <v>45</v>
      </c>
      <c r="G8" s="265" t="s">
        <v>163</v>
      </c>
      <c r="H8" s="267"/>
      <c r="I8" s="267"/>
      <c r="J8" s="267"/>
      <c r="K8" s="267"/>
      <c r="L8" s="267"/>
      <c r="M8" s="267"/>
      <c r="N8" s="268"/>
    </row>
    <row r="9" spans="1:14" outlineLevel="1" x14ac:dyDescent="0.35">
      <c r="A9" s="25"/>
      <c r="B9" s="110" t="s">
        <v>46</v>
      </c>
      <c r="C9" s="269" t="s">
        <v>317</v>
      </c>
      <c r="D9" s="270"/>
      <c r="E9" s="111"/>
      <c r="F9" s="112" t="s">
        <v>47</v>
      </c>
      <c r="G9" s="269" t="s">
        <v>205</v>
      </c>
      <c r="H9" s="271"/>
      <c r="I9" s="271"/>
      <c r="J9" s="271"/>
      <c r="K9" s="271"/>
      <c r="L9" s="271"/>
      <c r="M9" s="271"/>
      <c r="N9" s="272"/>
    </row>
    <row r="10" spans="1:14" outlineLevel="1" x14ac:dyDescent="0.35">
      <c r="A10" s="25"/>
      <c r="B10" s="113" t="s">
        <v>48</v>
      </c>
      <c r="C10" s="273" t="s">
        <v>229</v>
      </c>
      <c r="D10" s="274"/>
      <c r="E10" s="111"/>
      <c r="F10" s="114" t="s">
        <v>49</v>
      </c>
      <c r="G10" s="253" t="s">
        <v>424</v>
      </c>
      <c r="H10" s="254"/>
      <c r="I10" s="254"/>
      <c r="J10" s="254"/>
      <c r="K10" s="254"/>
      <c r="L10" s="254"/>
      <c r="M10" s="254"/>
      <c r="N10" s="255"/>
    </row>
    <row r="11" spans="1:14" outlineLevel="1" x14ac:dyDescent="0.35">
      <c r="A11" s="25"/>
      <c r="B11" s="113" t="s">
        <v>50</v>
      </c>
      <c r="C11" s="273" t="s">
        <v>96</v>
      </c>
      <c r="D11" s="274"/>
      <c r="E11" s="111"/>
      <c r="F11" s="115" t="s">
        <v>51</v>
      </c>
      <c r="G11" s="253" t="s">
        <v>242</v>
      </c>
      <c r="H11" s="254"/>
      <c r="I11" s="254"/>
      <c r="J11" s="254"/>
      <c r="K11" s="254"/>
      <c r="L11" s="254"/>
      <c r="M11" s="254"/>
      <c r="N11" s="255"/>
    </row>
    <row r="12" spans="1:14" ht="15.5" outlineLevel="1" x14ac:dyDescent="0.35">
      <c r="A12" s="25"/>
      <c r="B12" s="116"/>
      <c r="C12" s="93"/>
      <c r="D12" s="93"/>
      <c r="E12" s="93"/>
      <c r="F12" s="102"/>
      <c r="G12" s="117"/>
      <c r="H12" s="117"/>
      <c r="I12" s="117"/>
      <c r="J12" s="93"/>
      <c r="K12" s="93"/>
      <c r="L12" s="93"/>
      <c r="M12" s="118"/>
      <c r="N12" s="119"/>
    </row>
    <row r="13" spans="1:14" ht="16" outlineLevel="1" thickBot="1" x14ac:dyDescent="0.4">
      <c r="A13" s="25"/>
      <c r="B13" s="120" t="s">
        <v>52</v>
      </c>
      <c r="C13" s="93"/>
      <c r="D13" s="93"/>
      <c r="E13" s="93"/>
      <c r="F13" s="121" t="s">
        <v>53</v>
      </c>
      <c r="G13" s="121" t="s">
        <v>54</v>
      </c>
      <c r="H13" s="121" t="s">
        <v>55</v>
      </c>
      <c r="I13" s="121" t="s">
        <v>56</v>
      </c>
      <c r="J13" s="121" t="s">
        <v>57</v>
      </c>
      <c r="K13" s="256" t="s">
        <v>4</v>
      </c>
      <c r="L13" s="257"/>
      <c r="M13" s="121" t="s">
        <v>58</v>
      </c>
      <c r="N13" s="122" t="s">
        <v>59</v>
      </c>
    </row>
    <row r="14" spans="1:14" ht="15" outlineLevel="1" thickBot="1" x14ac:dyDescent="0.4">
      <c r="A14" s="25"/>
      <c r="B14" s="123" t="s">
        <v>60</v>
      </c>
      <c r="C14" s="124" t="str">
        <f>IF(C9&gt;"",C9,"")</f>
        <v>Kylliö Joonas</v>
      </c>
      <c r="D14" s="124" t="str">
        <f>IF(G9&gt;"",G9,"")</f>
        <v>Helaseppä Arttu</v>
      </c>
      <c r="E14" s="125"/>
      <c r="F14" s="126">
        <v>4</v>
      </c>
      <c r="G14" s="126">
        <v>4</v>
      </c>
      <c r="H14" s="126">
        <v>1</v>
      </c>
      <c r="I14" s="126"/>
      <c r="J14" s="126"/>
      <c r="K14" s="127">
        <f>IF(ISBLANK(F14),"",COUNTIF(F14:J14,"&gt;=0"))</f>
        <v>3</v>
      </c>
      <c r="L14" s="128">
        <f>IF(ISBLANK(F14),"",(IF(LEFT(F14,1)="-",1,0)+IF(LEFT(G14,1)="-",1,0)+IF(LEFT(H14,1)="-",1,0)+IF(LEFT(I14,1)="-",1,0)+IF(LEFT(J14,1)="-",1,0)))</f>
        <v>0</v>
      </c>
      <c r="M14" s="129">
        <f t="shared" ref="M14:N18" si="0">IF(K14=3,1,"")</f>
        <v>1</v>
      </c>
      <c r="N14" s="129" t="str">
        <f t="shared" si="0"/>
        <v/>
      </c>
    </row>
    <row r="15" spans="1:14" ht="15" outlineLevel="1" thickBot="1" x14ac:dyDescent="0.4">
      <c r="A15" s="25"/>
      <c r="B15" s="130" t="s">
        <v>61</v>
      </c>
      <c r="C15" s="124" t="str">
        <f>IF(C10&gt;"",C10,"")</f>
        <v>Kinnunen Vili</v>
      </c>
      <c r="D15" s="124" t="str">
        <f>IF(G10&gt;"",G10,"")</f>
        <v>Mustakorpi Urho</v>
      </c>
      <c r="E15" s="131"/>
      <c r="F15" s="234">
        <v>6</v>
      </c>
      <c r="G15" s="133">
        <v>-8</v>
      </c>
      <c r="H15" s="133">
        <v>-10</v>
      </c>
      <c r="I15" s="133">
        <v>7</v>
      </c>
      <c r="J15" s="133">
        <v>-9</v>
      </c>
      <c r="K15" s="127">
        <f>IF(ISBLANK(F15),"",COUNTIF(F15:J15,"&gt;=0"))</f>
        <v>2</v>
      </c>
      <c r="L15" s="128">
        <f>IF(ISBLANK(F15),"",(IF(LEFT(F15,1)="-",1,0)+IF(LEFT(G15,1)="-",1,0)+IF(LEFT(H15,1)="-",1,0)+IF(LEFT(I15,1)="-",1,0)+IF(LEFT(J15,1)="-",1,0)))</f>
        <v>3</v>
      </c>
      <c r="M15" s="129" t="str">
        <f t="shared" si="0"/>
        <v/>
      </c>
      <c r="N15" s="129">
        <f t="shared" si="0"/>
        <v>1</v>
      </c>
    </row>
    <row r="16" spans="1:14" ht="15" outlineLevel="1" thickBot="1" x14ac:dyDescent="0.4">
      <c r="A16" s="25"/>
      <c r="B16" s="134" t="s">
        <v>62</v>
      </c>
      <c r="C16" s="124" t="str">
        <f>IF(C11&gt;"",C11,"")</f>
        <v>Tran Daniel</v>
      </c>
      <c r="D16" s="124" t="str">
        <f>IF(G11&gt;"",G11,"")</f>
        <v>Tran Edvin</v>
      </c>
      <c r="E16" s="135"/>
      <c r="F16" s="132">
        <v>2</v>
      </c>
      <c r="G16" s="136">
        <v>9</v>
      </c>
      <c r="H16" s="132">
        <v>5</v>
      </c>
      <c r="I16" s="132"/>
      <c r="J16" s="132"/>
      <c r="K16" s="127">
        <f>IF(ISBLANK(F16),"",COUNTIF(F16:J16,"&gt;=0"))</f>
        <v>3</v>
      </c>
      <c r="L16" s="128">
        <f>IF(ISBLANK(F16),"",(IF(LEFT(F16,1)="-",1,0)+IF(LEFT(G16,1)="-",1,0)+IF(LEFT(H16,1)="-",1,0)+IF(LEFT(I16,1)="-",1,0)+IF(LEFT(J16,1)="-",1,0)))</f>
        <v>0</v>
      </c>
      <c r="M16" s="129">
        <f t="shared" si="0"/>
        <v>1</v>
      </c>
      <c r="N16" s="129" t="str">
        <f t="shared" si="0"/>
        <v/>
      </c>
    </row>
    <row r="17" spans="1:14" ht="15" outlineLevel="1" thickBot="1" x14ac:dyDescent="0.4">
      <c r="A17" s="25"/>
      <c r="B17" s="137" t="s">
        <v>63</v>
      </c>
      <c r="C17" s="124" t="str">
        <f>IF(C9&gt;"",C9,"")</f>
        <v>Kylliö Joonas</v>
      </c>
      <c r="D17" s="124" t="str">
        <f>IF(G10&gt;"",G10,"")</f>
        <v>Mustakorpi Urho</v>
      </c>
      <c r="E17" s="138"/>
      <c r="F17" s="139">
        <v>5</v>
      </c>
      <c r="G17" s="140">
        <v>8</v>
      </c>
      <c r="H17" s="139">
        <v>9</v>
      </c>
      <c r="I17" s="139"/>
      <c r="J17" s="139"/>
      <c r="K17" s="127">
        <f>IF(ISBLANK(F17),"",COUNTIF(F17:J17,"&gt;=0"))</f>
        <v>3</v>
      </c>
      <c r="L17" s="128">
        <f>IF(ISBLANK(F17),"",(IF(LEFT(F17,1)="-",1,0)+IF(LEFT(G17,1)="-",1,0)+IF(LEFT(H17,1)="-",1,0)+IF(LEFT(I17,1)="-",1,0)+IF(LEFT(J17,1)="-",1,0)))</f>
        <v>0</v>
      </c>
      <c r="M17" s="129">
        <f t="shared" si="0"/>
        <v>1</v>
      </c>
      <c r="N17" s="129" t="str">
        <f t="shared" si="0"/>
        <v/>
      </c>
    </row>
    <row r="18" spans="1:14" outlineLevel="1" x14ac:dyDescent="0.35">
      <c r="A18" s="25"/>
      <c r="B18" s="130" t="s">
        <v>64</v>
      </c>
      <c r="C18" s="124" t="str">
        <f>IF(C10&gt;"",C10,"")</f>
        <v>Kinnunen Vili</v>
      </c>
      <c r="D18" s="124" t="str">
        <f>IF(G9&gt;"",G9,"")</f>
        <v>Helaseppä Arttu</v>
      </c>
      <c r="E18" s="131"/>
      <c r="F18" s="133"/>
      <c r="G18" s="141"/>
      <c r="H18" s="133"/>
      <c r="I18" s="133"/>
      <c r="J18" s="133"/>
      <c r="K18" s="127" t="str">
        <f>IF(ISBLANK(F18),"",COUNTIF(F18:J18,"&gt;=0"))</f>
        <v/>
      </c>
      <c r="L18" s="128" t="str">
        <f>IF(ISBLANK(F18),"",(IF(LEFT(F18,1)="-",1,0)+IF(LEFT(G18,1)="-",1,0)+IF(LEFT(H18,1)="-",1,0)+IF(LEFT(I18,1)="-",1,0)+IF(LEFT(J18,1)="-",1,0)))</f>
        <v/>
      </c>
      <c r="M18" s="129" t="str">
        <f t="shared" si="0"/>
        <v/>
      </c>
      <c r="N18" s="129" t="str">
        <f t="shared" si="0"/>
        <v/>
      </c>
    </row>
    <row r="19" spans="1:14" ht="15.5" outlineLevel="1" x14ac:dyDescent="0.35">
      <c r="A19" s="25"/>
      <c r="B19" s="116"/>
      <c r="C19" s="93"/>
      <c r="D19" s="93"/>
      <c r="E19" s="93"/>
      <c r="F19" s="93"/>
      <c r="G19" s="93"/>
      <c r="H19" s="93"/>
      <c r="I19" s="258" t="s">
        <v>65</v>
      </c>
      <c r="J19" s="259"/>
      <c r="K19" s="142">
        <f>SUM(K14:K18)</f>
        <v>11</v>
      </c>
      <c r="L19" s="142">
        <f>SUM(L14:L18)</f>
        <v>3</v>
      </c>
      <c r="M19" s="142">
        <f>SUM(M14:M18)</f>
        <v>3</v>
      </c>
      <c r="N19" s="142">
        <f>SUM(N14:N18)</f>
        <v>1</v>
      </c>
    </row>
    <row r="20" spans="1:14" ht="15.5" outlineLevel="1" x14ac:dyDescent="0.35">
      <c r="A20" s="25"/>
      <c r="B20" s="143" t="s">
        <v>66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144"/>
    </row>
    <row r="21" spans="1:14" ht="15.5" outlineLevel="1" x14ac:dyDescent="0.35">
      <c r="A21" s="25"/>
      <c r="B21" s="145" t="s">
        <v>67</v>
      </c>
      <c r="C21" s="146"/>
      <c r="D21" s="146" t="s">
        <v>68</v>
      </c>
      <c r="E21" s="91"/>
      <c r="F21" s="146"/>
      <c r="G21" s="146" t="s">
        <v>17</v>
      </c>
      <c r="H21" s="91"/>
      <c r="I21" s="146"/>
      <c r="J21" s="147" t="s">
        <v>69</v>
      </c>
      <c r="K21" s="98"/>
      <c r="L21" s="93"/>
      <c r="M21" s="93"/>
      <c r="N21" s="144"/>
    </row>
    <row r="22" spans="1:14" ht="18.5" outlineLevel="1" thickBot="1" x14ac:dyDescent="0.4">
      <c r="A22" s="25"/>
      <c r="B22" s="116"/>
      <c r="C22" s="93"/>
      <c r="D22" s="93"/>
      <c r="E22" s="93"/>
      <c r="F22" s="93"/>
      <c r="G22" s="93"/>
      <c r="H22" s="93"/>
      <c r="I22" s="93"/>
      <c r="J22" s="236" t="str">
        <f>IF(M19=3,C8,IF(N19=3,G8,""))</f>
        <v>TIP-70</v>
      </c>
      <c r="K22" s="236"/>
      <c r="L22" s="236"/>
      <c r="M22" s="236"/>
      <c r="N22" s="237"/>
    </row>
    <row r="23" spans="1:14" ht="18.5" outlineLevel="1" thickBot="1" x14ac:dyDescent="0.4">
      <c r="A23" s="25"/>
      <c r="B23" s="148"/>
      <c r="C23" s="149"/>
      <c r="D23" s="149"/>
      <c r="E23" s="149"/>
      <c r="F23" s="149"/>
      <c r="G23" s="149"/>
      <c r="H23" s="149"/>
      <c r="I23" s="149"/>
      <c r="J23" s="150"/>
      <c r="K23" s="150"/>
      <c r="L23" s="150"/>
      <c r="M23" s="150"/>
      <c r="N23" s="151"/>
    </row>
    <row r="24" spans="1:14" ht="15" thickTop="1" x14ac:dyDescent="0.35">
      <c r="A24" s="25"/>
    </row>
    <row r="25" spans="1:14" ht="15" thickBot="1" x14ac:dyDescent="0.4">
      <c r="A25" s="86" t="s">
        <v>331</v>
      </c>
    </row>
    <row r="26" spans="1:14" ht="16" outlineLevel="1" thickTop="1" x14ac:dyDescent="0.35">
      <c r="A26" s="25"/>
      <c r="B26" s="87"/>
      <c r="C26" s="88"/>
      <c r="D26" s="89"/>
      <c r="E26" s="89"/>
      <c r="F26" s="238" t="s">
        <v>38</v>
      </c>
      <c r="G26" s="239"/>
      <c r="H26" s="240" t="s">
        <v>187</v>
      </c>
      <c r="I26" s="241"/>
      <c r="J26" s="241"/>
      <c r="K26" s="241"/>
      <c r="L26" s="241"/>
      <c r="M26" s="241"/>
      <c r="N26" s="242"/>
    </row>
    <row r="27" spans="1:14" ht="15.5" outlineLevel="1" x14ac:dyDescent="0.35">
      <c r="A27" s="25"/>
      <c r="B27" s="90"/>
      <c r="C27" s="91"/>
      <c r="D27" s="92"/>
      <c r="E27" s="93"/>
      <c r="F27" s="243" t="s">
        <v>39</v>
      </c>
      <c r="G27" s="244"/>
      <c r="H27" s="245" t="s">
        <v>25</v>
      </c>
      <c r="I27" s="246"/>
      <c r="J27" s="246"/>
      <c r="K27" s="246"/>
      <c r="L27" s="246"/>
      <c r="M27" s="246"/>
      <c r="N27" s="247"/>
    </row>
    <row r="28" spans="1:14" ht="15.5" outlineLevel="1" x14ac:dyDescent="0.35">
      <c r="A28" s="25"/>
      <c r="B28" s="94"/>
      <c r="C28" s="95"/>
      <c r="D28" s="93"/>
      <c r="E28" s="93"/>
      <c r="F28" s="248" t="s">
        <v>40</v>
      </c>
      <c r="G28" s="249"/>
      <c r="H28" s="250" t="s">
        <v>152</v>
      </c>
      <c r="I28" s="251"/>
      <c r="J28" s="251"/>
      <c r="K28" s="251"/>
      <c r="L28" s="251"/>
      <c r="M28" s="251"/>
      <c r="N28" s="252"/>
    </row>
    <row r="29" spans="1:14" ht="20.5" outlineLevel="1" thickBot="1" x14ac:dyDescent="0.45">
      <c r="A29" s="25"/>
      <c r="B29" s="96"/>
      <c r="C29" s="97" t="s">
        <v>41</v>
      </c>
      <c r="D29" s="98"/>
      <c r="E29" s="93"/>
      <c r="F29" s="260" t="s">
        <v>42</v>
      </c>
      <c r="G29" s="261"/>
      <c r="H29" s="301">
        <v>44114</v>
      </c>
      <c r="I29" s="302"/>
      <c r="J29" s="303"/>
      <c r="K29" s="99" t="s">
        <v>43</v>
      </c>
      <c r="L29" s="262"/>
      <c r="M29" s="263"/>
      <c r="N29" s="264"/>
    </row>
    <row r="30" spans="1:14" ht="16" outlineLevel="1" thickTop="1" x14ac:dyDescent="0.35">
      <c r="A30" s="25"/>
      <c r="B30" s="100"/>
      <c r="C30" s="101"/>
      <c r="D30" s="93"/>
      <c r="E30" s="93"/>
      <c r="F30" s="102"/>
      <c r="G30" s="101"/>
      <c r="H30" s="101"/>
      <c r="I30" s="103"/>
      <c r="J30" s="104"/>
      <c r="K30" s="105"/>
      <c r="L30" s="105"/>
      <c r="M30" s="105"/>
      <c r="N30" s="106"/>
    </row>
    <row r="31" spans="1:14" ht="16" outlineLevel="1" thickBot="1" x14ac:dyDescent="0.4">
      <c r="A31" s="25"/>
      <c r="B31" s="107" t="s">
        <v>44</v>
      </c>
      <c r="C31" s="265" t="s">
        <v>35</v>
      </c>
      <c r="D31" s="266"/>
      <c r="E31" s="108"/>
      <c r="F31" s="109" t="s">
        <v>45</v>
      </c>
      <c r="G31" s="265" t="s">
        <v>163</v>
      </c>
      <c r="H31" s="267"/>
      <c r="I31" s="267"/>
      <c r="J31" s="267"/>
      <c r="K31" s="267"/>
      <c r="L31" s="267"/>
      <c r="M31" s="267"/>
      <c r="N31" s="268"/>
    </row>
    <row r="32" spans="1:14" outlineLevel="1" x14ac:dyDescent="0.35">
      <c r="A32" s="25"/>
      <c r="B32" s="110" t="s">
        <v>46</v>
      </c>
      <c r="C32" s="269" t="s">
        <v>94</v>
      </c>
      <c r="D32" s="270"/>
      <c r="E32" s="111"/>
      <c r="F32" s="112" t="s">
        <v>47</v>
      </c>
      <c r="G32" s="269" t="s">
        <v>205</v>
      </c>
      <c r="H32" s="271"/>
      <c r="I32" s="271"/>
      <c r="J32" s="271"/>
      <c r="K32" s="271"/>
      <c r="L32" s="271"/>
      <c r="M32" s="271"/>
      <c r="N32" s="272"/>
    </row>
    <row r="33" spans="1:14" outlineLevel="1" x14ac:dyDescent="0.35">
      <c r="A33" s="25"/>
      <c r="B33" s="113" t="s">
        <v>48</v>
      </c>
      <c r="C33" s="273" t="s">
        <v>190</v>
      </c>
      <c r="D33" s="274"/>
      <c r="E33" s="111"/>
      <c r="F33" s="114" t="s">
        <v>49</v>
      </c>
      <c r="G33" s="253" t="s">
        <v>424</v>
      </c>
      <c r="H33" s="254"/>
      <c r="I33" s="254"/>
      <c r="J33" s="254"/>
      <c r="K33" s="254"/>
      <c r="L33" s="254"/>
      <c r="M33" s="254"/>
      <c r="N33" s="255"/>
    </row>
    <row r="34" spans="1:14" outlineLevel="1" x14ac:dyDescent="0.35">
      <c r="A34" s="25"/>
      <c r="B34" s="113" t="s">
        <v>50</v>
      </c>
      <c r="C34" s="273" t="s">
        <v>90</v>
      </c>
      <c r="D34" s="274"/>
      <c r="E34" s="111"/>
      <c r="F34" s="115" t="s">
        <v>51</v>
      </c>
      <c r="G34" s="253" t="s">
        <v>221</v>
      </c>
      <c r="H34" s="254"/>
      <c r="I34" s="254"/>
      <c r="J34" s="254"/>
      <c r="K34" s="254"/>
      <c r="L34" s="254"/>
      <c r="M34" s="254"/>
      <c r="N34" s="255"/>
    </row>
    <row r="35" spans="1:14" ht="15.5" outlineLevel="1" x14ac:dyDescent="0.35">
      <c r="A35" s="25"/>
      <c r="B35" s="116"/>
      <c r="C35" s="93"/>
      <c r="D35" s="93"/>
      <c r="E35" s="93"/>
      <c r="F35" s="102"/>
      <c r="G35" s="117"/>
      <c r="H35" s="117"/>
      <c r="I35" s="117"/>
      <c r="J35" s="93"/>
      <c r="K35" s="93"/>
      <c r="L35" s="93"/>
      <c r="M35" s="118"/>
      <c r="N35" s="119"/>
    </row>
    <row r="36" spans="1:14" ht="16" outlineLevel="1" thickBot="1" x14ac:dyDescent="0.4">
      <c r="A36" s="25"/>
      <c r="B36" s="120" t="s">
        <v>52</v>
      </c>
      <c r="C36" s="93"/>
      <c r="D36" s="93"/>
      <c r="E36" s="93"/>
      <c r="F36" s="121" t="s">
        <v>53</v>
      </c>
      <c r="G36" s="121" t="s">
        <v>54</v>
      </c>
      <c r="H36" s="121" t="s">
        <v>55</v>
      </c>
      <c r="I36" s="121" t="s">
        <v>56</v>
      </c>
      <c r="J36" s="121" t="s">
        <v>57</v>
      </c>
      <c r="K36" s="256" t="s">
        <v>4</v>
      </c>
      <c r="L36" s="257"/>
      <c r="M36" s="121" t="s">
        <v>58</v>
      </c>
      <c r="N36" s="122" t="s">
        <v>59</v>
      </c>
    </row>
    <row r="37" spans="1:14" ht="15" outlineLevel="1" thickBot="1" x14ac:dyDescent="0.4">
      <c r="A37" s="25"/>
      <c r="B37" s="123" t="s">
        <v>60</v>
      </c>
      <c r="C37" s="124" t="str">
        <f t="shared" ref="C37:C39" si="1">IF(C32&gt;"",C32,"")</f>
        <v>Mäkelä Aaro</v>
      </c>
      <c r="D37" s="124" t="str">
        <f t="shared" ref="D37:D39" si="2">IF(G32&gt;"",G32,"")</f>
        <v>Helaseppä Arttu</v>
      </c>
      <c r="E37" s="125"/>
      <c r="F37" s="126">
        <v>1</v>
      </c>
      <c r="G37" s="126">
        <v>8</v>
      </c>
      <c r="H37" s="126">
        <v>8</v>
      </c>
      <c r="I37" s="126"/>
      <c r="J37" s="126"/>
      <c r="K37" s="127">
        <f t="shared" ref="K37:K41" si="3">IF(ISBLANK(F37),"",COUNTIF(F37:J37,"&gt;=0"))</f>
        <v>3</v>
      </c>
      <c r="L37" s="128">
        <f t="shared" ref="L37:L41" si="4">IF(ISBLANK(F37),"",(IF(LEFT(F37,1)="-",1,0)+IF(LEFT(G37,1)="-",1,0)+IF(LEFT(H37,1)="-",1,0)+IF(LEFT(I37,1)="-",1,0)+IF(LEFT(J37,1)="-",1,0)))</f>
        <v>0</v>
      </c>
      <c r="M37" s="129">
        <f t="shared" ref="M37:N41" si="5">IF(K37=3,1,"")</f>
        <v>1</v>
      </c>
      <c r="N37" s="129" t="str">
        <f t="shared" si="5"/>
        <v/>
      </c>
    </row>
    <row r="38" spans="1:14" ht="15" outlineLevel="1" thickBot="1" x14ac:dyDescent="0.4">
      <c r="A38" s="25"/>
      <c r="B38" s="130" t="s">
        <v>61</v>
      </c>
      <c r="C38" s="124" t="str">
        <f t="shared" si="1"/>
        <v>Afanassiev Yuri</v>
      </c>
      <c r="D38" s="124" t="str">
        <f t="shared" si="2"/>
        <v>Mustakorpi Urho</v>
      </c>
      <c r="E38" s="131"/>
      <c r="F38" s="234">
        <v>10</v>
      </c>
      <c r="G38" s="133">
        <v>10</v>
      </c>
      <c r="H38" s="133">
        <v>8</v>
      </c>
      <c r="I38" s="133"/>
      <c r="J38" s="133"/>
      <c r="K38" s="127">
        <f t="shared" si="3"/>
        <v>3</v>
      </c>
      <c r="L38" s="128">
        <f t="shared" si="4"/>
        <v>0</v>
      </c>
      <c r="M38" s="129">
        <f t="shared" si="5"/>
        <v>1</v>
      </c>
      <c r="N38" s="129" t="str">
        <f t="shared" si="5"/>
        <v/>
      </c>
    </row>
    <row r="39" spans="1:14" ht="15" outlineLevel="1" thickBot="1" x14ac:dyDescent="0.4">
      <c r="A39" s="25"/>
      <c r="B39" s="134" t="s">
        <v>62</v>
      </c>
      <c r="C39" s="124" t="str">
        <f t="shared" si="1"/>
        <v>Ylinen Matias</v>
      </c>
      <c r="D39" s="124" t="str">
        <f t="shared" si="2"/>
        <v>Voikar Verner</v>
      </c>
      <c r="E39" s="135"/>
      <c r="F39" s="132">
        <v>6</v>
      </c>
      <c r="G39" s="136">
        <v>5</v>
      </c>
      <c r="H39" s="132">
        <v>-7</v>
      </c>
      <c r="I39" s="132">
        <v>-4</v>
      </c>
      <c r="J39" s="132">
        <v>10</v>
      </c>
      <c r="K39" s="127">
        <f t="shared" si="3"/>
        <v>3</v>
      </c>
      <c r="L39" s="128">
        <f t="shared" si="4"/>
        <v>2</v>
      </c>
      <c r="M39" s="129">
        <f t="shared" si="5"/>
        <v>1</v>
      </c>
      <c r="N39" s="129" t="str">
        <f t="shared" si="5"/>
        <v/>
      </c>
    </row>
    <row r="40" spans="1:14" ht="15" outlineLevel="1" thickBot="1" x14ac:dyDescent="0.4">
      <c r="A40" s="25"/>
      <c r="B40" s="137" t="s">
        <v>63</v>
      </c>
      <c r="C40" s="124" t="str">
        <f t="shared" ref="C40:C41" si="6">IF(C32&gt;"",C32,"")</f>
        <v>Mäkelä Aaro</v>
      </c>
      <c r="D40" s="124" t="str">
        <f t="shared" ref="D40" si="7">IF(G33&gt;"",G33,"")</f>
        <v>Mustakorpi Urho</v>
      </c>
      <c r="E40" s="138"/>
      <c r="F40" s="139"/>
      <c r="G40" s="140"/>
      <c r="H40" s="139"/>
      <c r="I40" s="139"/>
      <c r="J40" s="139"/>
      <c r="K40" s="127" t="str">
        <f t="shared" si="3"/>
        <v/>
      </c>
      <c r="L40" s="128" t="str">
        <f t="shared" si="4"/>
        <v/>
      </c>
      <c r="M40" s="129" t="str">
        <f t="shared" si="5"/>
        <v/>
      </c>
      <c r="N40" s="129" t="str">
        <f t="shared" si="5"/>
        <v/>
      </c>
    </row>
    <row r="41" spans="1:14" outlineLevel="1" x14ac:dyDescent="0.35">
      <c r="A41" s="25"/>
      <c r="B41" s="130" t="s">
        <v>64</v>
      </c>
      <c r="C41" s="124" t="str">
        <f t="shared" si="6"/>
        <v>Afanassiev Yuri</v>
      </c>
      <c r="D41" s="124" t="str">
        <f t="shared" ref="D41" si="8">IF(G32&gt;"",G32,"")</f>
        <v>Helaseppä Arttu</v>
      </c>
      <c r="E41" s="131"/>
      <c r="F41" s="133"/>
      <c r="G41" s="141"/>
      <c r="H41" s="133"/>
      <c r="I41" s="133"/>
      <c r="J41" s="133"/>
      <c r="K41" s="127" t="str">
        <f t="shared" si="3"/>
        <v/>
      </c>
      <c r="L41" s="128" t="str">
        <f t="shared" si="4"/>
        <v/>
      </c>
      <c r="M41" s="129" t="str">
        <f t="shared" si="5"/>
        <v/>
      </c>
      <c r="N41" s="129" t="str">
        <f t="shared" si="5"/>
        <v/>
      </c>
    </row>
    <row r="42" spans="1:14" ht="15.5" outlineLevel="1" x14ac:dyDescent="0.35">
      <c r="A42" s="25"/>
      <c r="B42" s="116"/>
      <c r="C42" s="93"/>
      <c r="D42" s="93"/>
      <c r="E42" s="93"/>
      <c r="F42" s="93"/>
      <c r="G42" s="93"/>
      <c r="H42" s="93"/>
      <c r="I42" s="258" t="s">
        <v>65</v>
      </c>
      <c r="J42" s="259"/>
      <c r="K42" s="142">
        <f t="shared" ref="K42:N42" si="9">SUM(K37:K41)</f>
        <v>9</v>
      </c>
      <c r="L42" s="142">
        <f t="shared" si="9"/>
        <v>2</v>
      </c>
      <c r="M42" s="142">
        <f t="shared" si="9"/>
        <v>3</v>
      </c>
      <c r="N42" s="142">
        <f t="shared" si="9"/>
        <v>0</v>
      </c>
    </row>
    <row r="43" spans="1:14" ht="15.5" outlineLevel="1" x14ac:dyDescent="0.35">
      <c r="A43" s="25"/>
      <c r="B43" s="143" t="s">
        <v>66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144"/>
    </row>
    <row r="44" spans="1:14" ht="15.5" outlineLevel="1" x14ac:dyDescent="0.35">
      <c r="A44" s="25"/>
      <c r="B44" s="145" t="s">
        <v>67</v>
      </c>
      <c r="C44" s="146"/>
      <c r="D44" s="146" t="s">
        <v>68</v>
      </c>
      <c r="E44" s="91"/>
      <c r="F44" s="146"/>
      <c r="G44" s="146" t="s">
        <v>17</v>
      </c>
      <c r="H44" s="91"/>
      <c r="I44" s="146"/>
      <c r="J44" s="147" t="s">
        <v>69</v>
      </c>
      <c r="K44" s="98"/>
      <c r="L44" s="93"/>
      <c r="M44" s="93"/>
      <c r="N44" s="144"/>
    </row>
    <row r="45" spans="1:14" ht="18.5" outlineLevel="1" thickBot="1" x14ac:dyDescent="0.4">
      <c r="A45" s="25"/>
      <c r="B45" s="116"/>
      <c r="C45" s="93"/>
      <c r="D45" s="93"/>
      <c r="E45" s="93"/>
      <c r="F45" s="93"/>
      <c r="G45" s="93"/>
      <c r="H45" s="93"/>
      <c r="I45" s="93"/>
      <c r="J45" s="236" t="str">
        <f t="shared" ref="J45" si="10">IF(M42=3,C31,IF(N42=3,G31,""))</f>
        <v>PT Espoo 3</v>
      </c>
      <c r="K45" s="236"/>
      <c r="L45" s="236"/>
      <c r="M45" s="236"/>
      <c r="N45" s="237"/>
    </row>
    <row r="46" spans="1:14" ht="18.5" outlineLevel="1" thickBot="1" x14ac:dyDescent="0.4">
      <c r="A46" s="25"/>
      <c r="B46" s="148"/>
      <c r="C46" s="149"/>
      <c r="D46" s="149"/>
      <c r="E46" s="149"/>
      <c r="F46" s="149"/>
      <c r="G46" s="149"/>
      <c r="H46" s="149"/>
      <c r="I46" s="149"/>
      <c r="J46" s="150"/>
      <c r="K46" s="150"/>
      <c r="L46" s="150"/>
      <c r="M46" s="150"/>
      <c r="N46" s="151"/>
    </row>
    <row r="47" spans="1:14" ht="15" thickTop="1" x14ac:dyDescent="0.35">
      <c r="A47" s="25"/>
    </row>
    <row r="48" spans="1:14" ht="15" thickBot="1" x14ac:dyDescent="0.4">
      <c r="A48" s="86" t="s">
        <v>425</v>
      </c>
    </row>
    <row r="49" spans="1:14" ht="16" outlineLevel="1" thickTop="1" x14ac:dyDescent="0.35">
      <c r="A49" s="25"/>
      <c r="B49" s="87"/>
      <c r="C49" s="88"/>
      <c r="D49" s="89"/>
      <c r="E49" s="89"/>
      <c r="F49" s="238" t="s">
        <v>38</v>
      </c>
      <c r="G49" s="239"/>
      <c r="H49" s="240" t="s">
        <v>187</v>
      </c>
      <c r="I49" s="241"/>
      <c r="J49" s="241"/>
      <c r="K49" s="241"/>
      <c r="L49" s="241"/>
      <c r="M49" s="241"/>
      <c r="N49" s="242"/>
    </row>
    <row r="50" spans="1:14" ht="15.5" outlineLevel="1" x14ac:dyDescent="0.35">
      <c r="A50" s="25"/>
      <c r="B50" s="90"/>
      <c r="C50" s="91"/>
      <c r="D50" s="92"/>
      <c r="E50" s="93"/>
      <c r="F50" s="243" t="s">
        <v>39</v>
      </c>
      <c r="G50" s="244"/>
      <c r="H50" s="245" t="s">
        <v>25</v>
      </c>
      <c r="I50" s="246"/>
      <c r="J50" s="246"/>
      <c r="K50" s="246"/>
      <c r="L50" s="246"/>
      <c r="M50" s="246"/>
      <c r="N50" s="247"/>
    </row>
    <row r="51" spans="1:14" ht="15.5" outlineLevel="1" x14ac:dyDescent="0.35">
      <c r="A51" s="25"/>
      <c r="B51" s="94"/>
      <c r="C51" s="95"/>
      <c r="D51" s="93"/>
      <c r="E51" s="93"/>
      <c r="F51" s="248" t="s">
        <v>40</v>
      </c>
      <c r="G51" s="249"/>
      <c r="H51" s="250" t="s">
        <v>152</v>
      </c>
      <c r="I51" s="251"/>
      <c r="J51" s="251"/>
      <c r="K51" s="251"/>
      <c r="L51" s="251"/>
      <c r="M51" s="251"/>
      <c r="N51" s="252"/>
    </row>
    <row r="52" spans="1:14" ht="20.5" outlineLevel="1" thickBot="1" x14ac:dyDescent="0.45">
      <c r="A52" s="25"/>
      <c r="B52" s="96"/>
      <c r="C52" s="97" t="s">
        <v>41</v>
      </c>
      <c r="D52" s="98"/>
      <c r="E52" s="93"/>
      <c r="F52" s="260" t="s">
        <v>42</v>
      </c>
      <c r="G52" s="261"/>
      <c r="H52" s="301">
        <v>44114</v>
      </c>
      <c r="I52" s="302"/>
      <c r="J52" s="303"/>
      <c r="K52" s="99" t="s">
        <v>43</v>
      </c>
      <c r="L52" s="262"/>
      <c r="M52" s="263"/>
      <c r="N52" s="264"/>
    </row>
    <row r="53" spans="1:14" ht="16" outlineLevel="1" thickTop="1" x14ac:dyDescent="0.35">
      <c r="A53" s="25"/>
      <c r="B53" s="100"/>
      <c r="C53" s="101"/>
      <c r="D53" s="93"/>
      <c r="E53" s="93"/>
      <c r="F53" s="102"/>
      <c r="G53" s="101"/>
      <c r="H53" s="101"/>
      <c r="I53" s="103"/>
      <c r="J53" s="104"/>
      <c r="K53" s="105"/>
      <c r="L53" s="105"/>
      <c r="M53" s="105"/>
      <c r="N53" s="106"/>
    </row>
    <row r="54" spans="1:14" ht="16" outlineLevel="1" thickBot="1" x14ac:dyDescent="0.4">
      <c r="A54" s="25"/>
      <c r="B54" s="107" t="s">
        <v>44</v>
      </c>
      <c r="C54" s="265" t="s">
        <v>35</v>
      </c>
      <c r="D54" s="266"/>
      <c r="E54" s="108"/>
      <c r="F54" s="109" t="s">
        <v>45</v>
      </c>
      <c r="G54" s="265" t="s">
        <v>30</v>
      </c>
      <c r="H54" s="267"/>
      <c r="I54" s="267"/>
      <c r="J54" s="267"/>
      <c r="K54" s="267"/>
      <c r="L54" s="267"/>
      <c r="M54" s="267"/>
      <c r="N54" s="268"/>
    </row>
    <row r="55" spans="1:14" outlineLevel="1" x14ac:dyDescent="0.35">
      <c r="A55" s="25"/>
      <c r="B55" s="110" t="s">
        <v>46</v>
      </c>
      <c r="C55" s="269" t="s">
        <v>190</v>
      </c>
      <c r="D55" s="270"/>
      <c r="E55" s="111"/>
      <c r="F55" s="112" t="s">
        <v>47</v>
      </c>
      <c r="G55" s="269" t="s">
        <v>96</v>
      </c>
      <c r="H55" s="271"/>
      <c r="I55" s="271"/>
      <c r="J55" s="271"/>
      <c r="K55" s="271"/>
      <c r="L55" s="271"/>
      <c r="M55" s="271"/>
      <c r="N55" s="272"/>
    </row>
    <row r="56" spans="1:14" outlineLevel="1" x14ac:dyDescent="0.35">
      <c r="A56" s="25"/>
      <c r="B56" s="113" t="s">
        <v>48</v>
      </c>
      <c r="C56" s="273" t="s">
        <v>90</v>
      </c>
      <c r="D56" s="274"/>
      <c r="E56" s="111"/>
      <c r="F56" s="114" t="s">
        <v>49</v>
      </c>
      <c r="G56" s="253" t="s">
        <v>317</v>
      </c>
      <c r="H56" s="254"/>
      <c r="I56" s="254"/>
      <c r="J56" s="254"/>
      <c r="K56" s="254"/>
      <c r="L56" s="254"/>
      <c r="M56" s="254"/>
      <c r="N56" s="255"/>
    </row>
    <row r="57" spans="1:14" outlineLevel="1" x14ac:dyDescent="0.35">
      <c r="A57" s="25"/>
      <c r="B57" s="113" t="s">
        <v>50</v>
      </c>
      <c r="C57" s="273" t="s">
        <v>94</v>
      </c>
      <c r="D57" s="274"/>
      <c r="E57" s="111"/>
      <c r="F57" s="115" t="s">
        <v>51</v>
      </c>
      <c r="G57" s="253" t="s">
        <v>229</v>
      </c>
      <c r="H57" s="254"/>
      <c r="I57" s="254"/>
      <c r="J57" s="254"/>
      <c r="K57" s="254"/>
      <c r="L57" s="254"/>
      <c r="M57" s="254"/>
      <c r="N57" s="255"/>
    </row>
    <row r="58" spans="1:14" ht="15.5" outlineLevel="1" x14ac:dyDescent="0.35">
      <c r="A58" s="25"/>
      <c r="B58" s="116"/>
      <c r="C58" s="93"/>
      <c r="D58" s="93"/>
      <c r="E58" s="93"/>
      <c r="F58" s="102"/>
      <c r="G58" s="117"/>
      <c r="H58" s="117"/>
      <c r="I58" s="117"/>
      <c r="J58" s="93"/>
      <c r="K58" s="93"/>
      <c r="L58" s="93"/>
      <c r="M58" s="118"/>
      <c r="N58" s="119"/>
    </row>
    <row r="59" spans="1:14" ht="16" outlineLevel="1" thickBot="1" x14ac:dyDescent="0.4">
      <c r="A59" s="25"/>
      <c r="B59" s="120" t="s">
        <v>52</v>
      </c>
      <c r="C59" s="93"/>
      <c r="D59" s="93"/>
      <c r="E59" s="93"/>
      <c r="F59" s="121" t="s">
        <v>53</v>
      </c>
      <c r="G59" s="121" t="s">
        <v>54</v>
      </c>
      <c r="H59" s="121" t="s">
        <v>55</v>
      </c>
      <c r="I59" s="121" t="s">
        <v>56</v>
      </c>
      <c r="J59" s="121" t="s">
        <v>57</v>
      </c>
      <c r="K59" s="256" t="s">
        <v>4</v>
      </c>
      <c r="L59" s="257"/>
      <c r="M59" s="121" t="s">
        <v>58</v>
      </c>
      <c r="N59" s="122" t="s">
        <v>59</v>
      </c>
    </row>
    <row r="60" spans="1:14" ht="15" outlineLevel="1" thickBot="1" x14ac:dyDescent="0.4">
      <c r="A60" s="25"/>
      <c r="B60" s="123" t="s">
        <v>60</v>
      </c>
      <c r="C60" s="124" t="str">
        <f t="shared" ref="C60:C62" si="11">IF(C55&gt;"",C55,"")</f>
        <v>Afanassiev Yuri</v>
      </c>
      <c r="D60" s="124" t="str">
        <f t="shared" ref="D60:D62" si="12">IF(G55&gt;"",G55,"")</f>
        <v>Tran Daniel</v>
      </c>
      <c r="E60" s="125"/>
      <c r="F60" s="126">
        <v>9</v>
      </c>
      <c r="G60" s="126">
        <v>-5</v>
      </c>
      <c r="H60" s="126">
        <v>-9</v>
      </c>
      <c r="I60" s="126">
        <v>-6</v>
      </c>
      <c r="J60" s="126"/>
      <c r="K60" s="127">
        <f t="shared" ref="K60:K64" si="13">IF(ISBLANK(F60),"",COUNTIF(F60:J60,"&gt;=0"))</f>
        <v>1</v>
      </c>
      <c r="L60" s="128">
        <f t="shared" ref="L60:L64" si="14">IF(ISBLANK(F60),"",(IF(LEFT(F60,1)="-",1,0)+IF(LEFT(G60,1)="-",1,0)+IF(LEFT(H60,1)="-",1,0)+IF(LEFT(I60,1)="-",1,0)+IF(LEFT(J60,1)="-",1,0)))</f>
        <v>3</v>
      </c>
      <c r="M60" s="129" t="str">
        <f t="shared" ref="M60:N64" si="15">IF(K60=3,1,"")</f>
        <v/>
      </c>
      <c r="N60" s="129">
        <f t="shared" si="15"/>
        <v>1</v>
      </c>
    </row>
    <row r="61" spans="1:14" ht="15" outlineLevel="1" thickBot="1" x14ac:dyDescent="0.4">
      <c r="A61" s="25"/>
      <c r="B61" s="130" t="s">
        <v>61</v>
      </c>
      <c r="C61" s="124" t="str">
        <f t="shared" si="11"/>
        <v>Ylinen Matias</v>
      </c>
      <c r="D61" s="124" t="str">
        <f t="shared" si="12"/>
        <v>Kylliö Joonas</v>
      </c>
      <c r="E61" s="131"/>
      <c r="F61" s="234">
        <v>-5</v>
      </c>
      <c r="G61" s="133">
        <v>9</v>
      </c>
      <c r="H61" s="133">
        <v>-1</v>
      </c>
      <c r="I61" s="133">
        <v>-2</v>
      </c>
      <c r="J61" s="133"/>
      <c r="K61" s="127">
        <f t="shared" si="13"/>
        <v>1</v>
      </c>
      <c r="L61" s="128">
        <f t="shared" si="14"/>
        <v>3</v>
      </c>
      <c r="M61" s="129" t="str">
        <f t="shared" si="15"/>
        <v/>
      </c>
      <c r="N61" s="129">
        <f t="shared" si="15"/>
        <v>1</v>
      </c>
    </row>
    <row r="62" spans="1:14" ht="15" outlineLevel="1" thickBot="1" x14ac:dyDescent="0.4">
      <c r="A62" s="25"/>
      <c r="B62" s="134" t="s">
        <v>62</v>
      </c>
      <c r="C62" s="124" t="str">
        <f t="shared" si="11"/>
        <v>Mäkelä Aaro</v>
      </c>
      <c r="D62" s="124" t="str">
        <f t="shared" si="12"/>
        <v>Kinnunen Vili</v>
      </c>
      <c r="E62" s="135"/>
      <c r="F62" s="132">
        <v>7</v>
      </c>
      <c r="G62" s="136">
        <v>-8</v>
      </c>
      <c r="H62" s="132">
        <v>6</v>
      </c>
      <c r="I62" s="132">
        <v>4</v>
      </c>
      <c r="J62" s="132"/>
      <c r="K62" s="127">
        <f t="shared" si="13"/>
        <v>3</v>
      </c>
      <c r="L62" s="128">
        <f t="shared" si="14"/>
        <v>1</v>
      </c>
      <c r="M62" s="129">
        <f t="shared" si="15"/>
        <v>1</v>
      </c>
      <c r="N62" s="129" t="str">
        <f t="shared" si="15"/>
        <v/>
      </c>
    </row>
    <row r="63" spans="1:14" ht="15" outlineLevel="1" thickBot="1" x14ac:dyDescent="0.4">
      <c r="A63" s="25"/>
      <c r="B63" s="137" t="s">
        <v>63</v>
      </c>
      <c r="C63" s="124" t="str">
        <f t="shared" ref="C63:C64" si="16">IF(C55&gt;"",C55,"")</f>
        <v>Afanassiev Yuri</v>
      </c>
      <c r="D63" s="124" t="str">
        <f t="shared" ref="D63" si="17">IF(G56&gt;"",G56,"")</f>
        <v>Kylliö Joonas</v>
      </c>
      <c r="E63" s="138"/>
      <c r="F63" s="139">
        <v>-11</v>
      </c>
      <c r="G63" s="140">
        <v>-9</v>
      </c>
      <c r="H63" s="139">
        <v>-5</v>
      </c>
      <c r="I63" s="139"/>
      <c r="J63" s="139"/>
      <c r="K63" s="127">
        <f t="shared" si="13"/>
        <v>0</v>
      </c>
      <c r="L63" s="128">
        <f t="shared" si="14"/>
        <v>3</v>
      </c>
      <c r="M63" s="129" t="str">
        <f t="shared" si="15"/>
        <v/>
      </c>
      <c r="N63" s="129">
        <f t="shared" si="15"/>
        <v>1</v>
      </c>
    </row>
    <row r="64" spans="1:14" outlineLevel="1" x14ac:dyDescent="0.35">
      <c r="A64" s="25"/>
      <c r="B64" s="130" t="s">
        <v>64</v>
      </c>
      <c r="C64" s="124" t="str">
        <f t="shared" si="16"/>
        <v>Ylinen Matias</v>
      </c>
      <c r="D64" s="124" t="str">
        <f t="shared" ref="D64" si="18">IF(G55&gt;"",G55,"")</f>
        <v>Tran Daniel</v>
      </c>
      <c r="E64" s="131"/>
      <c r="F64" s="133"/>
      <c r="G64" s="141"/>
      <c r="H64" s="133"/>
      <c r="I64" s="133"/>
      <c r="J64" s="133"/>
      <c r="K64" s="127" t="str">
        <f t="shared" si="13"/>
        <v/>
      </c>
      <c r="L64" s="128" t="str">
        <f t="shared" si="14"/>
        <v/>
      </c>
      <c r="M64" s="129" t="str">
        <f t="shared" si="15"/>
        <v/>
      </c>
      <c r="N64" s="129" t="str">
        <f t="shared" si="15"/>
        <v/>
      </c>
    </row>
    <row r="65" spans="1:14" ht="15.5" outlineLevel="1" x14ac:dyDescent="0.35">
      <c r="A65" s="25"/>
      <c r="B65" s="116"/>
      <c r="C65" s="93"/>
      <c r="D65" s="93"/>
      <c r="E65" s="93"/>
      <c r="F65" s="93"/>
      <c r="G65" s="93"/>
      <c r="H65" s="93"/>
      <c r="I65" s="258" t="s">
        <v>65</v>
      </c>
      <c r="J65" s="259"/>
      <c r="K65" s="142">
        <f t="shared" ref="K65:N65" si="19">SUM(K60:K64)</f>
        <v>5</v>
      </c>
      <c r="L65" s="142">
        <f t="shared" si="19"/>
        <v>10</v>
      </c>
      <c r="M65" s="142">
        <f t="shared" si="19"/>
        <v>1</v>
      </c>
      <c r="N65" s="142">
        <f t="shared" si="19"/>
        <v>3</v>
      </c>
    </row>
    <row r="66" spans="1:14" ht="15.5" outlineLevel="1" x14ac:dyDescent="0.35">
      <c r="A66" s="25"/>
      <c r="B66" s="143" t="s">
        <v>66</v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144"/>
    </row>
    <row r="67" spans="1:14" ht="15.5" outlineLevel="1" x14ac:dyDescent="0.35">
      <c r="A67" s="25"/>
      <c r="B67" s="145" t="s">
        <v>67</v>
      </c>
      <c r="C67" s="146"/>
      <c r="D67" s="146" t="s">
        <v>68</v>
      </c>
      <c r="E67" s="91"/>
      <c r="F67" s="146"/>
      <c r="G67" s="146" t="s">
        <v>17</v>
      </c>
      <c r="H67" s="91"/>
      <c r="I67" s="146"/>
      <c r="J67" s="147" t="s">
        <v>69</v>
      </c>
      <c r="K67" s="98"/>
      <c r="L67" s="93"/>
      <c r="M67" s="93"/>
      <c r="N67" s="144"/>
    </row>
    <row r="68" spans="1:14" ht="18.5" outlineLevel="1" thickBot="1" x14ac:dyDescent="0.4">
      <c r="A68" s="25"/>
      <c r="B68" s="116"/>
      <c r="C68" s="93"/>
      <c r="D68" s="93"/>
      <c r="E68" s="93"/>
      <c r="F68" s="93"/>
      <c r="G68" s="93"/>
      <c r="H68" s="93"/>
      <c r="I68" s="93"/>
      <c r="J68" s="236" t="str">
        <f t="shared" ref="J68" si="20">IF(M65=3,C54,IF(N65=3,G54,""))</f>
        <v>TIP-70</v>
      </c>
      <c r="K68" s="236"/>
      <c r="L68" s="236"/>
      <c r="M68" s="236"/>
      <c r="N68" s="237"/>
    </row>
    <row r="69" spans="1:14" ht="18.5" outlineLevel="1" thickBot="1" x14ac:dyDescent="0.4">
      <c r="A69" s="25"/>
      <c r="B69" s="148"/>
      <c r="C69" s="149"/>
      <c r="D69" s="149"/>
      <c r="E69" s="149"/>
      <c r="F69" s="149"/>
      <c r="G69" s="149"/>
      <c r="H69" s="149"/>
      <c r="I69" s="149"/>
      <c r="J69" s="150"/>
      <c r="K69" s="150"/>
      <c r="L69" s="150"/>
      <c r="M69" s="150"/>
      <c r="N69" s="151"/>
    </row>
    <row r="70" spans="1:14" ht="15" thickTop="1" x14ac:dyDescent="0.35">
      <c r="A70" s="25"/>
    </row>
    <row r="71" spans="1:14" ht="15" thickBot="1" x14ac:dyDescent="0.4">
      <c r="A71" s="86" t="s">
        <v>426</v>
      </c>
    </row>
    <row r="72" spans="1:14" ht="16" outlineLevel="1" thickTop="1" x14ac:dyDescent="0.35">
      <c r="A72" s="25"/>
      <c r="B72" s="87"/>
      <c r="C72" s="88"/>
      <c r="D72" s="89"/>
      <c r="E72" s="89"/>
      <c r="F72" s="238" t="s">
        <v>38</v>
      </c>
      <c r="G72" s="239"/>
      <c r="H72" s="240" t="s">
        <v>187</v>
      </c>
      <c r="I72" s="241"/>
      <c r="J72" s="241"/>
      <c r="K72" s="241"/>
      <c r="L72" s="241"/>
      <c r="M72" s="241"/>
      <c r="N72" s="242"/>
    </row>
    <row r="73" spans="1:14" ht="15.5" outlineLevel="1" x14ac:dyDescent="0.35">
      <c r="A73" s="25"/>
      <c r="B73" s="90"/>
      <c r="C73" s="91"/>
      <c r="D73" s="92"/>
      <c r="E73" s="93"/>
      <c r="F73" s="243" t="s">
        <v>39</v>
      </c>
      <c r="G73" s="244"/>
      <c r="H73" s="245" t="s">
        <v>25</v>
      </c>
      <c r="I73" s="246"/>
      <c r="J73" s="246"/>
      <c r="K73" s="246"/>
      <c r="L73" s="246"/>
      <c r="M73" s="246"/>
      <c r="N73" s="247"/>
    </row>
    <row r="74" spans="1:14" ht="15.5" outlineLevel="1" x14ac:dyDescent="0.35">
      <c r="A74" s="25"/>
      <c r="B74" s="94"/>
      <c r="C74" s="95"/>
      <c r="D74" s="93"/>
      <c r="E74" s="93"/>
      <c r="F74" s="248" t="s">
        <v>40</v>
      </c>
      <c r="G74" s="249"/>
      <c r="H74" s="250" t="s">
        <v>152</v>
      </c>
      <c r="I74" s="251"/>
      <c r="J74" s="251"/>
      <c r="K74" s="251"/>
      <c r="L74" s="251"/>
      <c r="M74" s="251"/>
      <c r="N74" s="252"/>
    </row>
    <row r="75" spans="1:14" ht="20.5" outlineLevel="1" thickBot="1" x14ac:dyDescent="0.45">
      <c r="A75" s="25"/>
      <c r="B75" s="96"/>
      <c r="C75" s="97" t="s">
        <v>41</v>
      </c>
      <c r="D75" s="98"/>
      <c r="E75" s="93"/>
      <c r="F75" s="260" t="s">
        <v>42</v>
      </c>
      <c r="G75" s="261"/>
      <c r="H75" s="301">
        <v>44114</v>
      </c>
      <c r="I75" s="302"/>
      <c r="J75" s="303"/>
      <c r="K75" s="99" t="s">
        <v>43</v>
      </c>
      <c r="L75" s="262"/>
      <c r="M75" s="263"/>
      <c r="N75" s="264"/>
    </row>
    <row r="76" spans="1:14" ht="16" outlineLevel="1" thickTop="1" x14ac:dyDescent="0.35">
      <c r="A76" s="25"/>
      <c r="B76" s="100"/>
      <c r="C76" s="101"/>
      <c r="D76" s="93"/>
      <c r="E76" s="93"/>
      <c r="F76" s="102"/>
      <c r="G76" s="101"/>
      <c r="H76" s="101"/>
      <c r="I76" s="103"/>
      <c r="J76" s="104"/>
      <c r="K76" s="105"/>
      <c r="L76" s="105"/>
      <c r="M76" s="105"/>
      <c r="N76" s="106"/>
    </row>
    <row r="77" spans="1:14" ht="16" outlineLevel="1" thickBot="1" x14ac:dyDescent="0.4">
      <c r="A77" s="25"/>
      <c r="B77" s="107" t="s">
        <v>44</v>
      </c>
      <c r="C77" s="265" t="s">
        <v>305</v>
      </c>
      <c r="D77" s="266"/>
      <c r="E77" s="108"/>
      <c r="F77" s="109" t="s">
        <v>45</v>
      </c>
      <c r="G77" s="265" t="s">
        <v>36</v>
      </c>
      <c r="H77" s="267"/>
      <c r="I77" s="267"/>
      <c r="J77" s="267"/>
      <c r="K77" s="267"/>
      <c r="L77" s="267"/>
      <c r="M77" s="267"/>
      <c r="N77" s="268"/>
    </row>
    <row r="78" spans="1:14" outlineLevel="1" x14ac:dyDescent="0.35">
      <c r="A78" s="25"/>
      <c r="B78" s="110" t="s">
        <v>46</v>
      </c>
      <c r="C78" s="269" t="s">
        <v>240</v>
      </c>
      <c r="D78" s="270"/>
      <c r="E78" s="111"/>
      <c r="F78" s="112" t="s">
        <v>47</v>
      </c>
      <c r="G78" s="269" t="s">
        <v>427</v>
      </c>
      <c r="H78" s="271"/>
      <c r="I78" s="271"/>
      <c r="J78" s="271"/>
      <c r="K78" s="271"/>
      <c r="L78" s="271"/>
      <c r="M78" s="271"/>
      <c r="N78" s="272"/>
    </row>
    <row r="79" spans="1:14" outlineLevel="1" x14ac:dyDescent="0.35">
      <c r="A79" s="25"/>
      <c r="B79" s="113" t="s">
        <v>48</v>
      </c>
      <c r="C79" s="273" t="s">
        <v>207</v>
      </c>
      <c r="D79" s="274"/>
      <c r="E79" s="111"/>
      <c r="F79" s="114" t="s">
        <v>49</v>
      </c>
      <c r="G79" s="253" t="s">
        <v>118</v>
      </c>
      <c r="H79" s="254"/>
      <c r="I79" s="254"/>
      <c r="J79" s="254"/>
      <c r="K79" s="254"/>
      <c r="L79" s="254"/>
      <c r="M79" s="254"/>
      <c r="N79" s="255"/>
    </row>
    <row r="80" spans="1:14" outlineLevel="1" x14ac:dyDescent="0.35">
      <c r="A80" s="25"/>
      <c r="B80" s="113" t="s">
        <v>50</v>
      </c>
      <c r="C80" s="273" t="s">
        <v>215</v>
      </c>
      <c r="D80" s="274"/>
      <c r="E80" s="111"/>
      <c r="F80" s="115" t="s">
        <v>51</v>
      </c>
      <c r="G80" s="253" t="s">
        <v>428</v>
      </c>
      <c r="H80" s="254"/>
      <c r="I80" s="254"/>
      <c r="J80" s="254"/>
      <c r="K80" s="254"/>
      <c r="L80" s="254"/>
      <c r="M80" s="254"/>
      <c r="N80" s="255"/>
    </row>
    <row r="81" spans="1:14" ht="15.5" outlineLevel="1" x14ac:dyDescent="0.35">
      <c r="A81" s="25"/>
      <c r="B81" s="116"/>
      <c r="C81" s="93"/>
      <c r="D81" s="93"/>
      <c r="E81" s="93"/>
      <c r="F81" s="102"/>
      <c r="G81" s="117"/>
      <c r="H81" s="117"/>
      <c r="I81" s="117"/>
      <c r="J81" s="93"/>
      <c r="K81" s="93"/>
      <c r="L81" s="93"/>
      <c r="M81" s="118"/>
      <c r="N81" s="119"/>
    </row>
    <row r="82" spans="1:14" ht="16" outlineLevel="1" thickBot="1" x14ac:dyDescent="0.4">
      <c r="A82" s="25"/>
      <c r="B82" s="120" t="s">
        <v>52</v>
      </c>
      <c r="C82" s="93"/>
      <c r="D82" s="93"/>
      <c r="E82" s="93"/>
      <c r="F82" s="121" t="s">
        <v>53</v>
      </c>
      <c r="G82" s="121" t="s">
        <v>54</v>
      </c>
      <c r="H82" s="121" t="s">
        <v>55</v>
      </c>
      <c r="I82" s="121" t="s">
        <v>56</v>
      </c>
      <c r="J82" s="121" t="s">
        <v>57</v>
      </c>
      <c r="K82" s="256" t="s">
        <v>4</v>
      </c>
      <c r="L82" s="257"/>
      <c r="M82" s="121" t="s">
        <v>58</v>
      </c>
      <c r="N82" s="122" t="s">
        <v>59</v>
      </c>
    </row>
    <row r="83" spans="1:14" ht="15" outlineLevel="1" thickBot="1" x14ac:dyDescent="0.4">
      <c r="A83" s="25"/>
      <c r="B83" s="123" t="s">
        <v>60</v>
      </c>
      <c r="C83" s="124" t="str">
        <f t="shared" ref="C83:C85" si="21">IF(C78&gt;"",C78,"")</f>
        <v>Chonwachirathanin Suphanat</v>
      </c>
      <c r="D83" s="124" t="str">
        <f t="shared" ref="D83:D85" si="22">IF(G78&gt;"",G78,"")</f>
        <v>Rahikainen Joni</v>
      </c>
      <c r="E83" s="125"/>
      <c r="F83" s="126">
        <v>-7</v>
      </c>
      <c r="G83" s="126">
        <v>-8</v>
      </c>
      <c r="H83" s="126">
        <v>-8</v>
      </c>
      <c r="I83" s="126"/>
      <c r="J83" s="126"/>
      <c r="K83" s="127">
        <f t="shared" ref="K83:K87" si="23">IF(ISBLANK(F83),"",COUNTIF(F83:J83,"&gt;=0"))</f>
        <v>0</v>
      </c>
      <c r="L83" s="128">
        <f t="shared" ref="L83:L87" si="24">IF(ISBLANK(F83),"",(IF(LEFT(F83,1)="-",1,0)+IF(LEFT(G83,1)="-",1,0)+IF(LEFT(H83,1)="-",1,0)+IF(LEFT(I83,1)="-",1,0)+IF(LEFT(J83,1)="-",1,0)))</f>
        <v>3</v>
      </c>
      <c r="M83" s="129" t="str">
        <f t="shared" ref="M83:N87" si="25">IF(K83=3,1,"")</f>
        <v/>
      </c>
      <c r="N83" s="129">
        <f t="shared" si="25"/>
        <v>1</v>
      </c>
    </row>
    <row r="84" spans="1:14" ht="15" outlineLevel="1" thickBot="1" x14ac:dyDescent="0.4">
      <c r="A84" s="25"/>
      <c r="B84" s="130" t="s">
        <v>61</v>
      </c>
      <c r="C84" s="124" t="str">
        <f t="shared" si="21"/>
        <v>Malinen Valtu</v>
      </c>
      <c r="D84" s="124" t="str">
        <f t="shared" si="22"/>
        <v>Li Sam</v>
      </c>
      <c r="E84" s="131"/>
      <c r="F84" s="234">
        <v>-7</v>
      </c>
      <c r="G84" s="133">
        <v>-4</v>
      </c>
      <c r="H84" s="133">
        <v>-8</v>
      </c>
      <c r="I84" s="133"/>
      <c r="J84" s="133"/>
      <c r="K84" s="127">
        <f t="shared" si="23"/>
        <v>0</v>
      </c>
      <c r="L84" s="128">
        <f t="shared" si="24"/>
        <v>3</v>
      </c>
      <c r="M84" s="129" t="str">
        <f t="shared" si="25"/>
        <v/>
      </c>
      <c r="N84" s="129">
        <f t="shared" si="25"/>
        <v>1</v>
      </c>
    </row>
    <row r="85" spans="1:14" ht="15" outlineLevel="1" thickBot="1" x14ac:dyDescent="0.4">
      <c r="A85" s="25"/>
      <c r="B85" s="134" t="s">
        <v>62</v>
      </c>
      <c r="C85" s="124" t="str">
        <f t="shared" si="21"/>
        <v>Li David</v>
      </c>
      <c r="D85" s="124" t="str">
        <f t="shared" si="22"/>
        <v>Lukinmaa Olli</v>
      </c>
      <c r="E85" s="135"/>
      <c r="F85" s="132">
        <v>-9</v>
      </c>
      <c r="G85" s="136">
        <v>-6</v>
      </c>
      <c r="H85" s="132">
        <v>-8</v>
      </c>
      <c r="I85" s="132"/>
      <c r="J85" s="132"/>
      <c r="K85" s="127">
        <f t="shared" si="23"/>
        <v>0</v>
      </c>
      <c r="L85" s="128">
        <f t="shared" si="24"/>
        <v>3</v>
      </c>
      <c r="M85" s="129" t="str">
        <f t="shared" si="25"/>
        <v/>
      </c>
      <c r="N85" s="129">
        <f t="shared" si="25"/>
        <v>1</v>
      </c>
    </row>
    <row r="86" spans="1:14" ht="15" outlineLevel="1" thickBot="1" x14ac:dyDescent="0.4">
      <c r="A86" s="25"/>
      <c r="B86" s="137" t="s">
        <v>63</v>
      </c>
      <c r="C86" s="124" t="str">
        <f t="shared" ref="C86:C87" si="26">IF(C78&gt;"",C78,"")</f>
        <v>Chonwachirathanin Suphanat</v>
      </c>
      <c r="D86" s="124" t="str">
        <f t="shared" ref="D86" si="27">IF(G79&gt;"",G79,"")</f>
        <v>Li Sam</v>
      </c>
      <c r="E86" s="138"/>
      <c r="F86" s="139"/>
      <c r="G86" s="140"/>
      <c r="H86" s="139"/>
      <c r="I86" s="139"/>
      <c r="J86" s="139"/>
      <c r="K86" s="127" t="str">
        <f t="shared" si="23"/>
        <v/>
      </c>
      <c r="L86" s="128" t="str">
        <f t="shared" si="24"/>
        <v/>
      </c>
      <c r="M86" s="129" t="str">
        <f t="shared" si="25"/>
        <v/>
      </c>
      <c r="N86" s="129" t="str">
        <f t="shared" si="25"/>
        <v/>
      </c>
    </row>
    <row r="87" spans="1:14" outlineLevel="1" x14ac:dyDescent="0.35">
      <c r="A87" s="25"/>
      <c r="B87" s="130" t="s">
        <v>64</v>
      </c>
      <c r="C87" s="124" t="str">
        <f t="shared" si="26"/>
        <v>Malinen Valtu</v>
      </c>
      <c r="D87" s="124" t="str">
        <f t="shared" ref="D87" si="28">IF(G78&gt;"",G78,"")</f>
        <v>Rahikainen Joni</v>
      </c>
      <c r="E87" s="131"/>
      <c r="F87" s="133"/>
      <c r="G87" s="141"/>
      <c r="H87" s="133"/>
      <c r="I87" s="133"/>
      <c r="J87" s="133"/>
      <c r="K87" s="127" t="str">
        <f t="shared" si="23"/>
        <v/>
      </c>
      <c r="L87" s="128" t="str">
        <f t="shared" si="24"/>
        <v/>
      </c>
      <c r="M87" s="129" t="str">
        <f t="shared" si="25"/>
        <v/>
      </c>
      <c r="N87" s="129" t="str">
        <f t="shared" si="25"/>
        <v/>
      </c>
    </row>
    <row r="88" spans="1:14" ht="15.5" outlineLevel="1" x14ac:dyDescent="0.35">
      <c r="A88" s="25"/>
      <c r="B88" s="116"/>
      <c r="C88" s="93"/>
      <c r="D88" s="93"/>
      <c r="E88" s="93"/>
      <c r="F88" s="93"/>
      <c r="G88" s="93"/>
      <c r="H88" s="93"/>
      <c r="I88" s="258" t="s">
        <v>65</v>
      </c>
      <c r="J88" s="259"/>
      <c r="K88" s="142">
        <f t="shared" ref="K88:N88" si="29">SUM(K83:K87)</f>
        <v>0</v>
      </c>
      <c r="L88" s="142">
        <f t="shared" si="29"/>
        <v>9</v>
      </c>
      <c r="M88" s="142">
        <f t="shared" si="29"/>
        <v>0</v>
      </c>
      <c r="N88" s="142">
        <f t="shared" si="29"/>
        <v>3</v>
      </c>
    </row>
    <row r="89" spans="1:14" ht="15.5" outlineLevel="1" x14ac:dyDescent="0.35">
      <c r="A89" s="25"/>
      <c r="B89" s="143" t="s">
        <v>66</v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144"/>
    </row>
    <row r="90" spans="1:14" ht="15.5" outlineLevel="1" x14ac:dyDescent="0.35">
      <c r="A90" s="25"/>
      <c r="B90" s="145" t="s">
        <v>67</v>
      </c>
      <c r="C90" s="146"/>
      <c r="D90" s="146" t="s">
        <v>68</v>
      </c>
      <c r="E90" s="91"/>
      <c r="F90" s="146"/>
      <c r="G90" s="146" t="s">
        <v>17</v>
      </c>
      <c r="H90" s="91"/>
      <c r="I90" s="146"/>
      <c r="J90" s="147" t="s">
        <v>69</v>
      </c>
      <c r="K90" s="98"/>
      <c r="L90" s="93"/>
      <c r="M90" s="93"/>
      <c r="N90" s="144"/>
    </row>
    <row r="91" spans="1:14" ht="18.5" outlineLevel="1" thickBot="1" x14ac:dyDescent="0.4">
      <c r="A91" s="25"/>
      <c r="B91" s="116"/>
      <c r="C91" s="93"/>
      <c r="D91" s="93"/>
      <c r="E91" s="93"/>
      <c r="F91" s="93"/>
      <c r="G91" s="93"/>
      <c r="H91" s="93"/>
      <c r="I91" s="93"/>
      <c r="J91" s="236" t="str">
        <f t="shared" ref="J91" si="30">IF(M88=3,C77,IF(N88=3,G77,""))</f>
        <v>PT Espoo 2</v>
      </c>
      <c r="K91" s="236"/>
      <c r="L91" s="236"/>
      <c r="M91" s="236"/>
      <c r="N91" s="237"/>
    </row>
    <row r="92" spans="1:14" ht="18.5" outlineLevel="1" thickBot="1" x14ac:dyDescent="0.4">
      <c r="A92" s="25"/>
      <c r="B92" s="148"/>
      <c r="C92" s="149"/>
      <c r="D92" s="149"/>
      <c r="E92" s="149"/>
      <c r="F92" s="149"/>
      <c r="G92" s="149"/>
      <c r="H92" s="149"/>
      <c r="I92" s="149"/>
      <c r="J92" s="150"/>
      <c r="K92" s="150"/>
      <c r="L92" s="150"/>
      <c r="M92" s="150"/>
      <c r="N92" s="151"/>
    </row>
    <row r="93" spans="1:14" ht="15" thickTop="1" x14ac:dyDescent="0.35">
      <c r="A93" s="25"/>
    </row>
    <row r="94" spans="1:14" ht="15" thickBot="1" x14ac:dyDescent="0.4">
      <c r="A94" s="86" t="s">
        <v>332</v>
      </c>
    </row>
    <row r="95" spans="1:14" ht="16" outlineLevel="1" thickTop="1" x14ac:dyDescent="0.35">
      <c r="A95" s="25"/>
      <c r="B95" s="87"/>
      <c r="C95" s="88"/>
      <c r="D95" s="89"/>
      <c r="E95" s="89"/>
      <c r="F95" s="238" t="s">
        <v>38</v>
      </c>
      <c r="G95" s="239"/>
      <c r="H95" s="240" t="s">
        <v>187</v>
      </c>
      <c r="I95" s="241"/>
      <c r="J95" s="241"/>
      <c r="K95" s="241"/>
      <c r="L95" s="241"/>
      <c r="M95" s="241"/>
      <c r="N95" s="242"/>
    </row>
    <row r="96" spans="1:14" ht="15.5" outlineLevel="1" x14ac:dyDescent="0.35">
      <c r="A96" s="25"/>
      <c r="B96" s="90"/>
      <c r="C96" s="91"/>
      <c r="D96" s="92"/>
      <c r="E96" s="93"/>
      <c r="F96" s="243" t="s">
        <v>39</v>
      </c>
      <c r="G96" s="244"/>
      <c r="H96" s="245" t="s">
        <v>25</v>
      </c>
      <c r="I96" s="246"/>
      <c r="J96" s="246"/>
      <c r="K96" s="246"/>
      <c r="L96" s="246"/>
      <c r="M96" s="246"/>
      <c r="N96" s="247"/>
    </row>
    <row r="97" spans="1:14" ht="15.5" outlineLevel="1" x14ac:dyDescent="0.35">
      <c r="A97" s="25"/>
      <c r="B97" s="94"/>
      <c r="C97" s="95"/>
      <c r="D97" s="93"/>
      <c r="E97" s="93"/>
      <c r="F97" s="248" t="s">
        <v>40</v>
      </c>
      <c r="G97" s="249"/>
      <c r="H97" s="250" t="s">
        <v>152</v>
      </c>
      <c r="I97" s="251"/>
      <c r="J97" s="251"/>
      <c r="K97" s="251"/>
      <c r="L97" s="251"/>
      <c r="M97" s="251"/>
      <c r="N97" s="252"/>
    </row>
    <row r="98" spans="1:14" ht="20.5" outlineLevel="1" thickBot="1" x14ac:dyDescent="0.45">
      <c r="A98" s="25"/>
      <c r="B98" s="96"/>
      <c r="C98" s="97" t="s">
        <v>41</v>
      </c>
      <c r="D98" s="98"/>
      <c r="E98" s="93"/>
      <c r="F98" s="260" t="s">
        <v>42</v>
      </c>
      <c r="G98" s="261"/>
      <c r="H98" s="301">
        <v>44114</v>
      </c>
      <c r="I98" s="302"/>
      <c r="J98" s="303"/>
      <c r="K98" s="99" t="s">
        <v>43</v>
      </c>
      <c r="L98" s="262"/>
      <c r="M98" s="263"/>
      <c r="N98" s="264"/>
    </row>
    <row r="99" spans="1:14" ht="16" outlineLevel="1" thickTop="1" x14ac:dyDescent="0.35">
      <c r="A99" s="25"/>
      <c r="B99" s="100"/>
      <c r="C99" s="101"/>
      <c r="D99" s="93"/>
      <c r="E99" s="93"/>
      <c r="F99" s="102"/>
      <c r="G99" s="101"/>
      <c r="H99" s="101"/>
      <c r="I99" s="103"/>
      <c r="J99" s="104"/>
      <c r="K99" s="105"/>
      <c r="L99" s="105"/>
      <c r="M99" s="105"/>
      <c r="N99" s="106"/>
    </row>
    <row r="100" spans="1:14" ht="16" outlineLevel="1" thickBot="1" x14ac:dyDescent="0.4">
      <c r="A100" s="25"/>
      <c r="B100" s="107" t="s">
        <v>44</v>
      </c>
      <c r="C100" s="265" t="s">
        <v>119</v>
      </c>
      <c r="D100" s="266"/>
      <c r="E100" s="108"/>
      <c r="F100" s="109" t="s">
        <v>45</v>
      </c>
      <c r="G100" s="265" t="s">
        <v>305</v>
      </c>
      <c r="H100" s="267"/>
      <c r="I100" s="267"/>
      <c r="J100" s="267"/>
      <c r="K100" s="267"/>
      <c r="L100" s="267"/>
      <c r="M100" s="267"/>
      <c r="N100" s="268"/>
    </row>
    <row r="101" spans="1:14" outlineLevel="1" x14ac:dyDescent="0.35">
      <c r="A101" s="25"/>
      <c r="B101" s="110" t="s">
        <v>46</v>
      </c>
      <c r="C101" s="269" t="s">
        <v>319</v>
      </c>
      <c r="D101" s="270"/>
      <c r="E101" s="111"/>
      <c r="F101" s="112" t="s">
        <v>47</v>
      </c>
      <c r="G101" s="269" t="s">
        <v>207</v>
      </c>
      <c r="H101" s="271"/>
      <c r="I101" s="271"/>
      <c r="J101" s="271"/>
      <c r="K101" s="271"/>
      <c r="L101" s="271"/>
      <c r="M101" s="271"/>
      <c r="N101" s="272"/>
    </row>
    <row r="102" spans="1:14" outlineLevel="1" x14ac:dyDescent="0.35">
      <c r="A102" s="25"/>
      <c r="B102" s="113" t="s">
        <v>48</v>
      </c>
      <c r="C102" s="273" t="s">
        <v>225</v>
      </c>
      <c r="D102" s="274"/>
      <c r="E102" s="111"/>
      <c r="F102" s="114" t="s">
        <v>49</v>
      </c>
      <c r="G102" s="253" t="s">
        <v>240</v>
      </c>
      <c r="H102" s="254"/>
      <c r="I102" s="254"/>
      <c r="J102" s="254"/>
      <c r="K102" s="254"/>
      <c r="L102" s="254"/>
      <c r="M102" s="254"/>
      <c r="N102" s="255"/>
    </row>
    <row r="103" spans="1:14" outlineLevel="1" x14ac:dyDescent="0.35">
      <c r="A103" s="25"/>
      <c r="B103" s="113" t="s">
        <v>50</v>
      </c>
      <c r="C103" s="273" t="s">
        <v>232</v>
      </c>
      <c r="D103" s="274"/>
      <c r="E103" s="111"/>
      <c r="F103" s="115" t="s">
        <v>51</v>
      </c>
      <c r="G103" s="253" t="s">
        <v>215</v>
      </c>
      <c r="H103" s="254"/>
      <c r="I103" s="254"/>
      <c r="J103" s="254"/>
      <c r="K103" s="254"/>
      <c r="L103" s="254"/>
      <c r="M103" s="254"/>
      <c r="N103" s="255"/>
    </row>
    <row r="104" spans="1:14" ht="15.5" outlineLevel="1" x14ac:dyDescent="0.35">
      <c r="A104" s="25"/>
      <c r="B104" s="116"/>
      <c r="C104" s="93"/>
      <c r="D104" s="93"/>
      <c r="E104" s="93"/>
      <c r="F104" s="102"/>
      <c r="G104" s="117"/>
      <c r="H104" s="117"/>
      <c r="I104" s="117"/>
      <c r="J104" s="93"/>
      <c r="K104" s="93"/>
      <c r="L104" s="93"/>
      <c r="M104" s="118"/>
      <c r="N104" s="119"/>
    </row>
    <row r="105" spans="1:14" ht="16" outlineLevel="1" thickBot="1" x14ac:dyDescent="0.4">
      <c r="A105" s="25"/>
      <c r="B105" s="120" t="s">
        <v>52</v>
      </c>
      <c r="C105" s="93"/>
      <c r="D105" s="93"/>
      <c r="E105" s="93"/>
      <c r="F105" s="121" t="s">
        <v>53</v>
      </c>
      <c r="G105" s="121" t="s">
        <v>54</v>
      </c>
      <c r="H105" s="121" t="s">
        <v>55</v>
      </c>
      <c r="I105" s="121" t="s">
        <v>56</v>
      </c>
      <c r="J105" s="121" t="s">
        <v>57</v>
      </c>
      <c r="K105" s="256" t="s">
        <v>4</v>
      </c>
      <c r="L105" s="257"/>
      <c r="M105" s="121" t="s">
        <v>58</v>
      </c>
      <c r="N105" s="122" t="s">
        <v>59</v>
      </c>
    </row>
    <row r="106" spans="1:14" ht="15" outlineLevel="1" thickBot="1" x14ac:dyDescent="0.4">
      <c r="A106" s="25"/>
      <c r="B106" s="123" t="s">
        <v>60</v>
      </c>
      <c r="C106" s="124" t="str">
        <f t="shared" ref="C106:C108" si="31">IF(C101&gt;"",C101,"")</f>
        <v>Kujala Henri</v>
      </c>
      <c r="D106" s="124" t="str">
        <f t="shared" ref="D106:D108" si="32">IF(G101&gt;"",G101,"")</f>
        <v>Malinen Valtu</v>
      </c>
      <c r="E106" s="125"/>
      <c r="F106" s="126">
        <v>5</v>
      </c>
      <c r="G106" s="126">
        <v>3</v>
      </c>
      <c r="H106" s="126">
        <v>4</v>
      </c>
      <c r="I106" s="126"/>
      <c r="J106" s="126"/>
      <c r="K106" s="127">
        <f t="shared" ref="K106:K110" si="33">IF(ISBLANK(F106),"",COUNTIF(F106:J106,"&gt;=0"))</f>
        <v>3</v>
      </c>
      <c r="L106" s="128">
        <f t="shared" ref="L106:L110" si="34">IF(ISBLANK(F106),"",(IF(LEFT(F106,1)="-",1,0)+IF(LEFT(G106,1)="-",1,0)+IF(LEFT(H106,1)="-",1,0)+IF(LEFT(I106,1)="-",1,0)+IF(LEFT(J106,1)="-",1,0)))</f>
        <v>0</v>
      </c>
      <c r="M106" s="129">
        <f t="shared" ref="M106:N110" si="35">IF(K106=3,1,"")</f>
        <v>1</v>
      </c>
      <c r="N106" s="129" t="str">
        <f t="shared" si="35"/>
        <v/>
      </c>
    </row>
    <row r="107" spans="1:14" ht="15" outlineLevel="1" thickBot="1" x14ac:dyDescent="0.4">
      <c r="A107" s="25"/>
      <c r="B107" s="130" t="s">
        <v>61</v>
      </c>
      <c r="C107" s="124" t="str">
        <f t="shared" si="31"/>
        <v>Takalo Emil</v>
      </c>
      <c r="D107" s="124" t="str">
        <f t="shared" si="32"/>
        <v>Chonwachirathanin Suphanat</v>
      </c>
      <c r="E107" s="131"/>
      <c r="F107" s="234">
        <v>4</v>
      </c>
      <c r="G107" s="133">
        <v>6</v>
      </c>
      <c r="H107" s="133">
        <v>4</v>
      </c>
      <c r="I107" s="133"/>
      <c r="J107" s="133"/>
      <c r="K107" s="127">
        <f t="shared" si="33"/>
        <v>3</v>
      </c>
      <c r="L107" s="128">
        <f t="shared" si="34"/>
        <v>0</v>
      </c>
      <c r="M107" s="129">
        <f t="shared" si="35"/>
        <v>1</v>
      </c>
      <c r="N107" s="129" t="str">
        <f t="shared" si="35"/>
        <v/>
      </c>
    </row>
    <row r="108" spans="1:14" ht="15" outlineLevel="1" thickBot="1" x14ac:dyDescent="0.4">
      <c r="A108" s="25"/>
      <c r="B108" s="134" t="s">
        <v>62</v>
      </c>
      <c r="C108" s="124" t="str">
        <f t="shared" si="31"/>
        <v>Vaihoja Veeti</v>
      </c>
      <c r="D108" s="124" t="str">
        <f t="shared" si="32"/>
        <v>Li David</v>
      </c>
      <c r="E108" s="135"/>
      <c r="F108" s="132">
        <v>6</v>
      </c>
      <c r="G108" s="136">
        <v>7</v>
      </c>
      <c r="H108" s="132">
        <v>-4</v>
      </c>
      <c r="I108" s="132">
        <v>-12</v>
      </c>
      <c r="J108" s="132">
        <v>12</v>
      </c>
      <c r="K108" s="127">
        <f t="shared" si="33"/>
        <v>3</v>
      </c>
      <c r="L108" s="128">
        <f t="shared" si="34"/>
        <v>2</v>
      </c>
      <c r="M108" s="129">
        <f t="shared" si="35"/>
        <v>1</v>
      </c>
      <c r="N108" s="129" t="str">
        <f t="shared" si="35"/>
        <v/>
      </c>
    </row>
    <row r="109" spans="1:14" ht="15" outlineLevel="1" thickBot="1" x14ac:dyDescent="0.4">
      <c r="A109" s="25"/>
      <c r="B109" s="137" t="s">
        <v>63</v>
      </c>
      <c r="C109" s="124" t="str">
        <f t="shared" ref="C109:C110" si="36">IF(C101&gt;"",C101,"")</f>
        <v>Kujala Henri</v>
      </c>
      <c r="D109" s="124" t="str">
        <f t="shared" ref="D109" si="37">IF(G102&gt;"",G102,"")</f>
        <v>Chonwachirathanin Suphanat</v>
      </c>
      <c r="E109" s="138"/>
      <c r="F109" s="139"/>
      <c r="G109" s="140"/>
      <c r="H109" s="139"/>
      <c r="I109" s="139"/>
      <c r="J109" s="139"/>
      <c r="K109" s="127" t="str">
        <f t="shared" si="33"/>
        <v/>
      </c>
      <c r="L109" s="128" t="str">
        <f t="shared" si="34"/>
        <v/>
      </c>
      <c r="M109" s="129" t="str">
        <f t="shared" si="35"/>
        <v/>
      </c>
      <c r="N109" s="129" t="str">
        <f t="shared" si="35"/>
        <v/>
      </c>
    </row>
    <row r="110" spans="1:14" outlineLevel="1" x14ac:dyDescent="0.35">
      <c r="A110" s="25"/>
      <c r="B110" s="130" t="s">
        <v>64</v>
      </c>
      <c r="C110" s="124" t="str">
        <f t="shared" si="36"/>
        <v>Takalo Emil</v>
      </c>
      <c r="D110" s="124" t="str">
        <f t="shared" ref="D110" si="38">IF(G101&gt;"",G101,"")</f>
        <v>Malinen Valtu</v>
      </c>
      <c r="E110" s="131"/>
      <c r="F110" s="133"/>
      <c r="G110" s="141"/>
      <c r="H110" s="133"/>
      <c r="I110" s="133"/>
      <c r="J110" s="133"/>
      <c r="K110" s="127" t="str">
        <f t="shared" si="33"/>
        <v/>
      </c>
      <c r="L110" s="128" t="str">
        <f t="shared" si="34"/>
        <v/>
      </c>
      <c r="M110" s="129" t="str">
        <f t="shared" si="35"/>
        <v/>
      </c>
      <c r="N110" s="129" t="str">
        <f t="shared" si="35"/>
        <v/>
      </c>
    </row>
    <row r="111" spans="1:14" ht="15.5" outlineLevel="1" x14ac:dyDescent="0.35">
      <c r="A111" s="25"/>
      <c r="B111" s="116"/>
      <c r="C111" s="93"/>
      <c r="D111" s="93"/>
      <c r="E111" s="93"/>
      <c r="F111" s="93"/>
      <c r="G111" s="93"/>
      <c r="H111" s="93"/>
      <c r="I111" s="258" t="s">
        <v>65</v>
      </c>
      <c r="J111" s="259"/>
      <c r="K111" s="142">
        <f t="shared" ref="K111:N111" si="39">SUM(K106:K110)</f>
        <v>9</v>
      </c>
      <c r="L111" s="142">
        <f t="shared" si="39"/>
        <v>2</v>
      </c>
      <c r="M111" s="142">
        <f t="shared" si="39"/>
        <v>3</v>
      </c>
      <c r="N111" s="142">
        <f t="shared" si="39"/>
        <v>0</v>
      </c>
    </row>
    <row r="112" spans="1:14" ht="15.5" outlineLevel="1" x14ac:dyDescent="0.35">
      <c r="A112" s="25"/>
      <c r="B112" s="143" t="s">
        <v>66</v>
      </c>
      <c r="C112" s="93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144"/>
    </row>
    <row r="113" spans="1:14" ht="15.5" outlineLevel="1" x14ac:dyDescent="0.35">
      <c r="A113" s="25"/>
      <c r="B113" s="145" t="s">
        <v>67</v>
      </c>
      <c r="C113" s="146"/>
      <c r="D113" s="146" t="s">
        <v>68</v>
      </c>
      <c r="E113" s="91"/>
      <c r="F113" s="146"/>
      <c r="G113" s="146" t="s">
        <v>17</v>
      </c>
      <c r="H113" s="91"/>
      <c r="I113" s="146"/>
      <c r="J113" s="147" t="s">
        <v>69</v>
      </c>
      <c r="K113" s="98"/>
      <c r="L113" s="93"/>
      <c r="M113" s="93"/>
      <c r="N113" s="144"/>
    </row>
    <row r="114" spans="1:14" ht="18.5" outlineLevel="1" thickBot="1" x14ac:dyDescent="0.4">
      <c r="A114" s="25"/>
      <c r="B114" s="116"/>
      <c r="C114" s="93"/>
      <c r="D114" s="93"/>
      <c r="E114" s="93"/>
      <c r="F114" s="93"/>
      <c r="G114" s="93"/>
      <c r="H114" s="93"/>
      <c r="I114" s="93"/>
      <c r="J114" s="236" t="str">
        <f t="shared" ref="J114" si="40">IF(M111=3,C100,IF(N111=3,G100,""))</f>
        <v>OPT-86</v>
      </c>
      <c r="K114" s="236"/>
      <c r="L114" s="236"/>
      <c r="M114" s="236"/>
      <c r="N114" s="237"/>
    </row>
    <row r="115" spans="1:14" ht="18.5" outlineLevel="1" thickBot="1" x14ac:dyDescent="0.4">
      <c r="A115" s="25"/>
      <c r="B115" s="148"/>
      <c r="C115" s="149"/>
      <c r="D115" s="149"/>
      <c r="E115" s="149"/>
      <c r="F115" s="149"/>
      <c r="G115" s="149"/>
      <c r="H115" s="149"/>
      <c r="I115" s="149"/>
      <c r="J115" s="150"/>
      <c r="K115" s="150"/>
      <c r="L115" s="150"/>
      <c r="M115" s="150"/>
      <c r="N115" s="151"/>
    </row>
    <row r="116" spans="1:14" ht="15" thickTop="1" x14ac:dyDescent="0.35">
      <c r="A116" s="25"/>
    </row>
    <row r="117" spans="1:14" ht="15" thickBot="1" x14ac:dyDescent="0.4">
      <c r="A117" s="86" t="s">
        <v>333</v>
      </c>
    </row>
    <row r="118" spans="1:14" ht="16" outlineLevel="1" thickTop="1" x14ac:dyDescent="0.35">
      <c r="A118" s="25"/>
      <c r="B118" s="87"/>
      <c r="C118" s="88"/>
      <c r="D118" s="89"/>
      <c r="E118" s="89"/>
      <c r="F118" s="238" t="s">
        <v>38</v>
      </c>
      <c r="G118" s="239"/>
      <c r="H118" s="240" t="s">
        <v>187</v>
      </c>
      <c r="I118" s="241"/>
      <c r="J118" s="241"/>
      <c r="K118" s="241"/>
      <c r="L118" s="241"/>
      <c r="M118" s="241"/>
      <c r="N118" s="242"/>
    </row>
    <row r="119" spans="1:14" ht="15.5" outlineLevel="1" x14ac:dyDescent="0.35">
      <c r="A119" s="25"/>
      <c r="B119" s="90"/>
      <c r="C119" s="91"/>
      <c r="D119" s="92"/>
      <c r="E119" s="93"/>
      <c r="F119" s="243" t="s">
        <v>39</v>
      </c>
      <c r="G119" s="244"/>
      <c r="H119" s="245" t="s">
        <v>25</v>
      </c>
      <c r="I119" s="246"/>
      <c r="J119" s="246"/>
      <c r="K119" s="246"/>
      <c r="L119" s="246"/>
      <c r="M119" s="246"/>
      <c r="N119" s="247"/>
    </row>
    <row r="120" spans="1:14" ht="15.5" outlineLevel="1" x14ac:dyDescent="0.35">
      <c r="A120" s="25"/>
      <c r="B120" s="94"/>
      <c r="C120" s="95"/>
      <c r="D120" s="93"/>
      <c r="E120" s="93"/>
      <c r="F120" s="248" t="s">
        <v>40</v>
      </c>
      <c r="G120" s="249"/>
      <c r="H120" s="250" t="s">
        <v>152</v>
      </c>
      <c r="I120" s="251"/>
      <c r="J120" s="251"/>
      <c r="K120" s="251"/>
      <c r="L120" s="251"/>
      <c r="M120" s="251"/>
      <c r="N120" s="252"/>
    </row>
    <row r="121" spans="1:14" ht="20.5" outlineLevel="1" thickBot="1" x14ac:dyDescent="0.45">
      <c r="A121" s="25"/>
      <c r="B121" s="96"/>
      <c r="C121" s="97" t="s">
        <v>41</v>
      </c>
      <c r="D121" s="98"/>
      <c r="E121" s="93"/>
      <c r="F121" s="260" t="s">
        <v>42</v>
      </c>
      <c r="G121" s="261"/>
      <c r="H121" s="301">
        <v>44114</v>
      </c>
      <c r="I121" s="302"/>
      <c r="J121" s="303"/>
      <c r="K121" s="99" t="s">
        <v>43</v>
      </c>
      <c r="L121" s="262"/>
      <c r="M121" s="263"/>
      <c r="N121" s="264"/>
    </row>
    <row r="122" spans="1:14" ht="16" outlineLevel="1" thickTop="1" x14ac:dyDescent="0.35">
      <c r="A122" s="25"/>
      <c r="B122" s="100"/>
      <c r="C122" s="101"/>
      <c r="D122" s="93"/>
      <c r="E122" s="93"/>
      <c r="F122" s="102"/>
      <c r="G122" s="101"/>
      <c r="H122" s="101"/>
      <c r="I122" s="103"/>
      <c r="J122" s="104"/>
      <c r="K122" s="105"/>
      <c r="L122" s="105"/>
      <c r="M122" s="105"/>
      <c r="N122" s="106"/>
    </row>
    <row r="123" spans="1:14" ht="16" outlineLevel="1" thickBot="1" x14ac:dyDescent="0.4">
      <c r="A123" s="25"/>
      <c r="B123" s="107" t="s">
        <v>44</v>
      </c>
      <c r="C123" s="265" t="s">
        <v>36</v>
      </c>
      <c r="D123" s="266"/>
      <c r="E123" s="108"/>
      <c r="F123" s="109" t="s">
        <v>45</v>
      </c>
      <c r="G123" s="265" t="s">
        <v>119</v>
      </c>
      <c r="H123" s="267"/>
      <c r="I123" s="267"/>
      <c r="J123" s="267"/>
      <c r="K123" s="267"/>
      <c r="L123" s="267"/>
      <c r="M123" s="267"/>
      <c r="N123" s="268"/>
    </row>
    <row r="124" spans="1:14" outlineLevel="1" x14ac:dyDescent="0.35">
      <c r="A124" s="25"/>
      <c r="B124" s="110" t="s">
        <v>46</v>
      </c>
      <c r="C124" s="269" t="s">
        <v>118</v>
      </c>
      <c r="D124" s="270"/>
      <c r="E124" s="111"/>
      <c r="F124" s="112" t="s">
        <v>47</v>
      </c>
      <c r="G124" s="269" t="s">
        <v>225</v>
      </c>
      <c r="H124" s="271"/>
      <c r="I124" s="271"/>
      <c r="J124" s="271"/>
      <c r="K124" s="271"/>
      <c r="L124" s="271"/>
      <c r="M124" s="271"/>
      <c r="N124" s="272"/>
    </row>
    <row r="125" spans="1:14" outlineLevel="1" x14ac:dyDescent="0.35">
      <c r="A125" s="25"/>
      <c r="B125" s="113" t="s">
        <v>48</v>
      </c>
      <c r="C125" s="273" t="s">
        <v>427</v>
      </c>
      <c r="D125" s="274"/>
      <c r="E125" s="111"/>
      <c r="F125" s="114" t="s">
        <v>49</v>
      </c>
      <c r="G125" s="253" t="s">
        <v>319</v>
      </c>
      <c r="H125" s="254"/>
      <c r="I125" s="254"/>
      <c r="J125" s="254"/>
      <c r="K125" s="254"/>
      <c r="L125" s="254"/>
      <c r="M125" s="254"/>
      <c r="N125" s="255"/>
    </row>
    <row r="126" spans="1:14" outlineLevel="1" x14ac:dyDescent="0.35">
      <c r="A126" s="25"/>
      <c r="B126" s="113" t="s">
        <v>50</v>
      </c>
      <c r="C126" s="273" t="s">
        <v>428</v>
      </c>
      <c r="D126" s="274"/>
      <c r="E126" s="111"/>
      <c r="F126" s="115" t="s">
        <v>51</v>
      </c>
      <c r="G126" s="253" t="s">
        <v>232</v>
      </c>
      <c r="H126" s="254"/>
      <c r="I126" s="254"/>
      <c r="J126" s="254"/>
      <c r="K126" s="254"/>
      <c r="L126" s="254"/>
      <c r="M126" s="254"/>
      <c r="N126" s="255"/>
    </row>
    <row r="127" spans="1:14" ht="15.5" outlineLevel="1" x14ac:dyDescent="0.35">
      <c r="A127" s="25"/>
      <c r="B127" s="116"/>
      <c r="C127" s="93"/>
      <c r="D127" s="93"/>
      <c r="E127" s="93"/>
      <c r="F127" s="102"/>
      <c r="G127" s="117"/>
      <c r="H127" s="117"/>
      <c r="I127" s="117"/>
      <c r="J127" s="93"/>
      <c r="K127" s="93"/>
      <c r="L127" s="93"/>
      <c r="M127" s="118"/>
      <c r="N127" s="119"/>
    </row>
    <row r="128" spans="1:14" ht="16" outlineLevel="1" thickBot="1" x14ac:dyDescent="0.4">
      <c r="A128" s="25"/>
      <c r="B128" s="120" t="s">
        <v>52</v>
      </c>
      <c r="C128" s="93"/>
      <c r="D128" s="93"/>
      <c r="E128" s="93"/>
      <c r="F128" s="121" t="s">
        <v>53</v>
      </c>
      <c r="G128" s="121" t="s">
        <v>54</v>
      </c>
      <c r="H128" s="121" t="s">
        <v>55</v>
      </c>
      <c r="I128" s="121" t="s">
        <v>56</v>
      </c>
      <c r="J128" s="121" t="s">
        <v>57</v>
      </c>
      <c r="K128" s="256" t="s">
        <v>4</v>
      </c>
      <c r="L128" s="257"/>
      <c r="M128" s="121" t="s">
        <v>58</v>
      </c>
      <c r="N128" s="122" t="s">
        <v>59</v>
      </c>
    </row>
    <row r="129" spans="1:14" ht="15" outlineLevel="1" thickBot="1" x14ac:dyDescent="0.4">
      <c r="A129" s="25"/>
      <c r="B129" s="123" t="s">
        <v>60</v>
      </c>
      <c r="C129" s="124" t="str">
        <f t="shared" ref="C129:C131" si="41">IF(C124&gt;"",C124,"")</f>
        <v>Li Sam</v>
      </c>
      <c r="D129" s="124" t="str">
        <f t="shared" ref="D129:D131" si="42">IF(G124&gt;"",G124,"")</f>
        <v>Takalo Emil</v>
      </c>
      <c r="E129" s="125"/>
      <c r="F129" s="126">
        <v>3</v>
      </c>
      <c r="G129" s="126">
        <v>4</v>
      </c>
      <c r="H129" s="126">
        <v>5</v>
      </c>
      <c r="I129" s="126"/>
      <c r="J129" s="126"/>
      <c r="K129" s="127">
        <f t="shared" ref="K129:K133" si="43">IF(ISBLANK(F129),"",COUNTIF(F129:J129,"&gt;=0"))</f>
        <v>3</v>
      </c>
      <c r="L129" s="128">
        <f t="shared" ref="L129:L133" si="44">IF(ISBLANK(F129),"",(IF(LEFT(F129,1)="-",1,0)+IF(LEFT(G129,1)="-",1,0)+IF(LEFT(H129,1)="-",1,0)+IF(LEFT(I129,1)="-",1,0)+IF(LEFT(J129,1)="-",1,0)))</f>
        <v>0</v>
      </c>
      <c r="M129" s="129">
        <f t="shared" ref="M129:N133" si="45">IF(K129=3,1,"")</f>
        <v>1</v>
      </c>
      <c r="N129" s="129" t="str">
        <f t="shared" si="45"/>
        <v/>
      </c>
    </row>
    <row r="130" spans="1:14" ht="15" outlineLevel="1" thickBot="1" x14ac:dyDescent="0.4">
      <c r="A130" s="25"/>
      <c r="B130" s="130" t="s">
        <v>61</v>
      </c>
      <c r="C130" s="124" t="str">
        <f t="shared" si="41"/>
        <v>Rahikainen Joni</v>
      </c>
      <c r="D130" s="124" t="str">
        <f t="shared" si="42"/>
        <v>Kujala Henri</v>
      </c>
      <c r="E130" s="131"/>
      <c r="F130" s="234">
        <v>-5</v>
      </c>
      <c r="G130" s="133">
        <v>-6</v>
      </c>
      <c r="H130" s="133">
        <v>-7</v>
      </c>
      <c r="I130" s="133"/>
      <c r="J130" s="133"/>
      <c r="K130" s="127">
        <f t="shared" si="43"/>
        <v>0</v>
      </c>
      <c r="L130" s="128">
        <f t="shared" si="44"/>
        <v>3</v>
      </c>
      <c r="M130" s="129" t="str">
        <f t="shared" si="45"/>
        <v/>
      </c>
      <c r="N130" s="129">
        <f t="shared" si="45"/>
        <v>1</v>
      </c>
    </row>
    <row r="131" spans="1:14" ht="15" outlineLevel="1" thickBot="1" x14ac:dyDescent="0.4">
      <c r="A131" s="25"/>
      <c r="B131" s="134" t="s">
        <v>62</v>
      </c>
      <c r="C131" s="124" t="str">
        <f t="shared" si="41"/>
        <v>Lukinmaa Olli</v>
      </c>
      <c r="D131" s="124" t="str">
        <f t="shared" si="42"/>
        <v>Vaihoja Veeti</v>
      </c>
      <c r="E131" s="135"/>
      <c r="F131" s="132">
        <v>2</v>
      </c>
      <c r="G131" s="136">
        <v>3</v>
      </c>
      <c r="H131" s="132">
        <v>9</v>
      </c>
      <c r="I131" s="132"/>
      <c r="J131" s="132"/>
      <c r="K131" s="127">
        <f t="shared" si="43"/>
        <v>3</v>
      </c>
      <c r="L131" s="128">
        <f t="shared" si="44"/>
        <v>0</v>
      </c>
      <c r="M131" s="129">
        <f t="shared" si="45"/>
        <v>1</v>
      </c>
      <c r="N131" s="129" t="str">
        <f t="shared" si="45"/>
        <v/>
      </c>
    </row>
    <row r="132" spans="1:14" ht="15" outlineLevel="1" thickBot="1" x14ac:dyDescent="0.4">
      <c r="A132" s="25"/>
      <c r="B132" s="137" t="s">
        <v>63</v>
      </c>
      <c r="C132" s="124" t="str">
        <f t="shared" ref="C132:C133" si="46">IF(C124&gt;"",C124,"")</f>
        <v>Li Sam</v>
      </c>
      <c r="D132" s="124" t="str">
        <f t="shared" ref="D132" si="47">IF(G125&gt;"",G125,"")</f>
        <v>Kujala Henri</v>
      </c>
      <c r="E132" s="138"/>
      <c r="F132" s="139">
        <v>-7</v>
      </c>
      <c r="G132" s="140">
        <v>-6</v>
      </c>
      <c r="H132" s="139">
        <v>-7</v>
      </c>
      <c r="I132" s="139"/>
      <c r="J132" s="139"/>
      <c r="K132" s="127">
        <f t="shared" si="43"/>
        <v>0</v>
      </c>
      <c r="L132" s="128">
        <f t="shared" si="44"/>
        <v>3</v>
      </c>
      <c r="M132" s="129" t="str">
        <f t="shared" si="45"/>
        <v/>
      </c>
      <c r="N132" s="129">
        <f t="shared" si="45"/>
        <v>1</v>
      </c>
    </row>
    <row r="133" spans="1:14" outlineLevel="1" x14ac:dyDescent="0.35">
      <c r="A133" s="25"/>
      <c r="B133" s="130" t="s">
        <v>64</v>
      </c>
      <c r="C133" s="124" t="str">
        <f t="shared" si="46"/>
        <v>Rahikainen Joni</v>
      </c>
      <c r="D133" s="124" t="str">
        <f t="shared" ref="D133" si="48">IF(G124&gt;"",G124,"")</f>
        <v>Takalo Emil</v>
      </c>
      <c r="E133" s="131"/>
      <c r="F133" s="133">
        <v>4</v>
      </c>
      <c r="G133" s="141">
        <v>15</v>
      </c>
      <c r="H133" s="133">
        <v>-7</v>
      </c>
      <c r="I133" s="133">
        <v>9</v>
      </c>
      <c r="J133" s="133"/>
      <c r="K133" s="127">
        <f t="shared" si="43"/>
        <v>3</v>
      </c>
      <c r="L133" s="128">
        <f t="shared" si="44"/>
        <v>1</v>
      </c>
      <c r="M133" s="129">
        <f t="shared" si="45"/>
        <v>1</v>
      </c>
      <c r="N133" s="129" t="str">
        <f t="shared" si="45"/>
        <v/>
      </c>
    </row>
    <row r="134" spans="1:14" ht="15.5" outlineLevel="1" x14ac:dyDescent="0.35">
      <c r="A134" s="25"/>
      <c r="B134" s="116"/>
      <c r="C134" s="93"/>
      <c r="D134" s="93"/>
      <c r="E134" s="93"/>
      <c r="F134" s="93"/>
      <c r="G134" s="93"/>
      <c r="H134" s="93"/>
      <c r="I134" s="258" t="s">
        <v>65</v>
      </c>
      <c r="J134" s="259"/>
      <c r="K134" s="142">
        <f t="shared" ref="K134:N134" si="49">SUM(K129:K133)</f>
        <v>9</v>
      </c>
      <c r="L134" s="142">
        <f t="shared" si="49"/>
        <v>7</v>
      </c>
      <c r="M134" s="142">
        <f t="shared" si="49"/>
        <v>3</v>
      </c>
      <c r="N134" s="142">
        <f t="shared" si="49"/>
        <v>2</v>
      </c>
    </row>
    <row r="135" spans="1:14" ht="15.5" outlineLevel="1" x14ac:dyDescent="0.35">
      <c r="A135" s="25"/>
      <c r="B135" s="143" t="s">
        <v>66</v>
      </c>
      <c r="C135" s="93"/>
      <c r="D135" s="93"/>
      <c r="E135" s="93"/>
      <c r="F135" s="93"/>
      <c r="G135" s="93"/>
      <c r="H135" s="93"/>
      <c r="I135" s="93"/>
      <c r="J135" s="93"/>
      <c r="K135" s="93"/>
      <c r="L135" s="93"/>
      <c r="M135" s="93"/>
      <c r="N135" s="144"/>
    </row>
    <row r="136" spans="1:14" ht="15.5" outlineLevel="1" x14ac:dyDescent="0.35">
      <c r="A136" s="25"/>
      <c r="B136" s="145" t="s">
        <v>67</v>
      </c>
      <c r="C136" s="146"/>
      <c r="D136" s="146" t="s">
        <v>68</v>
      </c>
      <c r="E136" s="91"/>
      <c r="F136" s="146"/>
      <c r="G136" s="146" t="s">
        <v>17</v>
      </c>
      <c r="H136" s="91"/>
      <c r="I136" s="146"/>
      <c r="J136" s="147" t="s">
        <v>69</v>
      </c>
      <c r="K136" s="98"/>
      <c r="L136" s="93"/>
      <c r="M136" s="93"/>
      <c r="N136" s="144"/>
    </row>
    <row r="137" spans="1:14" ht="18.5" outlineLevel="1" thickBot="1" x14ac:dyDescent="0.4">
      <c r="A137" s="25"/>
      <c r="B137" s="116"/>
      <c r="C137" s="93"/>
      <c r="D137" s="93"/>
      <c r="E137" s="93"/>
      <c r="F137" s="93"/>
      <c r="G137" s="93"/>
      <c r="H137" s="93"/>
      <c r="I137" s="93"/>
      <c r="J137" s="236" t="str">
        <f t="shared" ref="J137" si="50">IF(M134=3,C123,IF(N134=3,G123,""))</f>
        <v>PT Espoo 2</v>
      </c>
      <c r="K137" s="236"/>
      <c r="L137" s="236"/>
      <c r="M137" s="236"/>
      <c r="N137" s="237"/>
    </row>
    <row r="138" spans="1:14" ht="18.5" outlineLevel="1" thickBot="1" x14ac:dyDescent="0.4">
      <c r="A138" s="25"/>
      <c r="B138" s="148"/>
      <c r="C138" s="149"/>
      <c r="D138" s="149"/>
      <c r="E138" s="149"/>
      <c r="F138" s="149"/>
      <c r="G138" s="149"/>
      <c r="H138" s="149"/>
      <c r="I138" s="149"/>
      <c r="J138" s="150"/>
      <c r="K138" s="150"/>
      <c r="L138" s="150"/>
      <c r="M138" s="150"/>
      <c r="N138" s="151"/>
    </row>
    <row r="139" spans="1:14" ht="15" thickTop="1" x14ac:dyDescent="0.35">
      <c r="A139" s="25"/>
    </row>
    <row r="140" spans="1:14" ht="15" thickBot="1" x14ac:dyDescent="0.4">
      <c r="A140" s="86" t="s">
        <v>429</v>
      </c>
    </row>
    <row r="141" spans="1:14" ht="16" outlineLevel="1" thickTop="1" x14ac:dyDescent="0.35">
      <c r="A141" s="25"/>
      <c r="B141" s="87"/>
      <c r="C141" s="88"/>
      <c r="D141" s="89"/>
      <c r="E141" s="89"/>
      <c r="F141" s="238" t="s">
        <v>38</v>
      </c>
      <c r="G141" s="239"/>
      <c r="H141" s="240" t="s">
        <v>187</v>
      </c>
      <c r="I141" s="241"/>
      <c r="J141" s="241"/>
      <c r="K141" s="241"/>
      <c r="L141" s="241"/>
      <c r="M141" s="241"/>
      <c r="N141" s="242"/>
    </row>
    <row r="142" spans="1:14" ht="15.5" outlineLevel="1" x14ac:dyDescent="0.35">
      <c r="A142" s="25"/>
      <c r="B142" s="90"/>
      <c r="C142" s="91"/>
      <c r="D142" s="92"/>
      <c r="E142" s="93"/>
      <c r="F142" s="243" t="s">
        <v>39</v>
      </c>
      <c r="G142" s="244"/>
      <c r="H142" s="245" t="s">
        <v>25</v>
      </c>
      <c r="I142" s="246"/>
      <c r="J142" s="246"/>
      <c r="K142" s="246"/>
      <c r="L142" s="246"/>
      <c r="M142" s="246"/>
      <c r="N142" s="247"/>
    </row>
    <row r="143" spans="1:14" ht="15.5" outlineLevel="1" x14ac:dyDescent="0.35">
      <c r="A143" s="25"/>
      <c r="B143" s="94"/>
      <c r="C143" s="95"/>
      <c r="D143" s="93"/>
      <c r="E143" s="93"/>
      <c r="F143" s="248" t="s">
        <v>40</v>
      </c>
      <c r="G143" s="249"/>
      <c r="H143" s="250" t="s">
        <v>152</v>
      </c>
      <c r="I143" s="251"/>
      <c r="J143" s="251"/>
      <c r="K143" s="251"/>
      <c r="L143" s="251"/>
      <c r="M143" s="251"/>
      <c r="N143" s="252"/>
    </row>
    <row r="144" spans="1:14" ht="20.5" outlineLevel="1" thickBot="1" x14ac:dyDescent="0.45">
      <c r="A144" s="25"/>
      <c r="B144" s="96"/>
      <c r="C144" s="97" t="s">
        <v>41</v>
      </c>
      <c r="D144" s="98"/>
      <c r="E144" s="93"/>
      <c r="F144" s="260" t="s">
        <v>42</v>
      </c>
      <c r="G144" s="261"/>
      <c r="H144" s="301">
        <v>44114</v>
      </c>
      <c r="I144" s="302"/>
      <c r="J144" s="303"/>
      <c r="K144" s="99" t="s">
        <v>43</v>
      </c>
      <c r="L144" s="262"/>
      <c r="M144" s="263"/>
      <c r="N144" s="264"/>
    </row>
    <row r="145" spans="1:14" ht="16" outlineLevel="1" thickTop="1" x14ac:dyDescent="0.35">
      <c r="A145" s="25"/>
      <c r="B145" s="100"/>
      <c r="C145" s="101"/>
      <c r="D145" s="93"/>
      <c r="E145" s="93"/>
      <c r="F145" s="102"/>
      <c r="G145" s="101"/>
      <c r="H145" s="101"/>
      <c r="I145" s="103"/>
      <c r="J145" s="104"/>
      <c r="K145" s="105"/>
      <c r="L145" s="105"/>
      <c r="M145" s="105"/>
      <c r="N145" s="106"/>
    </row>
    <row r="146" spans="1:14" ht="16" outlineLevel="1" thickBot="1" x14ac:dyDescent="0.4">
      <c r="A146" s="25"/>
      <c r="B146" s="107" t="s">
        <v>44</v>
      </c>
      <c r="C146" s="265" t="s">
        <v>177</v>
      </c>
      <c r="D146" s="266"/>
      <c r="E146" s="108"/>
      <c r="F146" s="109" t="s">
        <v>45</v>
      </c>
      <c r="G146" s="265" t="s">
        <v>25</v>
      </c>
      <c r="H146" s="267"/>
      <c r="I146" s="267"/>
      <c r="J146" s="267"/>
      <c r="K146" s="267"/>
      <c r="L146" s="267"/>
      <c r="M146" s="267"/>
      <c r="N146" s="268"/>
    </row>
    <row r="147" spans="1:14" outlineLevel="1" x14ac:dyDescent="0.35">
      <c r="A147" s="25"/>
      <c r="B147" s="110" t="s">
        <v>46</v>
      </c>
      <c r="C147" s="269" t="s">
        <v>209</v>
      </c>
      <c r="D147" s="270"/>
      <c r="E147" s="111"/>
      <c r="F147" s="112" t="s">
        <v>47</v>
      </c>
      <c r="G147" s="269" t="s">
        <v>219</v>
      </c>
      <c r="H147" s="271"/>
      <c r="I147" s="271"/>
      <c r="J147" s="271"/>
      <c r="K147" s="271"/>
      <c r="L147" s="271"/>
      <c r="M147" s="271"/>
      <c r="N147" s="272"/>
    </row>
    <row r="148" spans="1:14" outlineLevel="1" x14ac:dyDescent="0.35">
      <c r="A148" s="25"/>
      <c r="B148" s="113" t="s">
        <v>48</v>
      </c>
      <c r="C148" s="273" t="s">
        <v>203</v>
      </c>
      <c r="D148" s="274"/>
      <c r="E148" s="111"/>
      <c r="F148" s="114" t="s">
        <v>49</v>
      </c>
      <c r="G148" s="253" t="s">
        <v>213</v>
      </c>
      <c r="H148" s="254"/>
      <c r="I148" s="254"/>
      <c r="J148" s="254"/>
      <c r="K148" s="254"/>
      <c r="L148" s="254"/>
      <c r="M148" s="254"/>
      <c r="N148" s="255"/>
    </row>
    <row r="149" spans="1:14" outlineLevel="1" x14ac:dyDescent="0.35">
      <c r="A149" s="25"/>
      <c r="B149" s="113" t="s">
        <v>50</v>
      </c>
      <c r="C149" s="273"/>
      <c r="D149" s="274"/>
      <c r="E149" s="111"/>
      <c r="F149" s="115" t="s">
        <v>51</v>
      </c>
      <c r="G149" s="253" t="s">
        <v>227</v>
      </c>
      <c r="H149" s="254"/>
      <c r="I149" s="254"/>
      <c r="J149" s="254"/>
      <c r="K149" s="254"/>
      <c r="L149" s="254"/>
      <c r="M149" s="254"/>
      <c r="N149" s="255"/>
    </row>
    <row r="150" spans="1:14" ht="15.5" outlineLevel="1" x14ac:dyDescent="0.35">
      <c r="A150" s="25"/>
      <c r="B150" s="116"/>
      <c r="C150" s="93"/>
      <c r="D150" s="93"/>
      <c r="E150" s="93"/>
      <c r="F150" s="102"/>
      <c r="G150" s="117"/>
      <c r="H150" s="117"/>
      <c r="I150" s="117"/>
      <c r="J150" s="93"/>
      <c r="K150" s="93"/>
      <c r="L150" s="93"/>
      <c r="M150" s="118"/>
      <c r="N150" s="119"/>
    </row>
    <row r="151" spans="1:14" ht="16" outlineLevel="1" thickBot="1" x14ac:dyDescent="0.4">
      <c r="A151" s="25"/>
      <c r="B151" s="120" t="s">
        <v>52</v>
      </c>
      <c r="C151" s="93"/>
      <c r="D151" s="93"/>
      <c r="E151" s="93"/>
      <c r="F151" s="121" t="s">
        <v>53</v>
      </c>
      <c r="G151" s="121" t="s">
        <v>54</v>
      </c>
      <c r="H151" s="121" t="s">
        <v>55</v>
      </c>
      <c r="I151" s="121" t="s">
        <v>56</v>
      </c>
      <c r="J151" s="121" t="s">
        <v>57</v>
      </c>
      <c r="K151" s="256" t="s">
        <v>4</v>
      </c>
      <c r="L151" s="257"/>
      <c r="M151" s="121" t="s">
        <v>58</v>
      </c>
      <c r="N151" s="122" t="s">
        <v>59</v>
      </c>
    </row>
    <row r="152" spans="1:14" ht="15" outlineLevel="1" thickBot="1" x14ac:dyDescent="0.4">
      <c r="A152" s="25"/>
      <c r="B152" s="123" t="s">
        <v>60</v>
      </c>
      <c r="C152" s="124" t="str">
        <f t="shared" ref="C152:C154" si="51">IF(C147&gt;"",C147,"")</f>
        <v>Ikola Jesse</v>
      </c>
      <c r="D152" s="124" t="str">
        <f t="shared" ref="D152:D154" si="52">IF(G147&gt;"",G147,"")</f>
        <v>Selvenius Mikael</v>
      </c>
      <c r="E152" s="125"/>
      <c r="F152" s="126">
        <v>9</v>
      </c>
      <c r="G152" s="126">
        <v>9</v>
      </c>
      <c r="H152" s="126">
        <v>8</v>
      </c>
      <c r="I152" s="126"/>
      <c r="J152" s="126"/>
      <c r="K152" s="127">
        <f t="shared" ref="K152:K156" si="53">IF(ISBLANK(F152),"",COUNTIF(F152:J152,"&gt;=0"))</f>
        <v>3</v>
      </c>
      <c r="L152" s="128">
        <f t="shared" ref="L152:L156" si="54">IF(ISBLANK(F152),"",(IF(LEFT(F152,1)="-",1,0)+IF(LEFT(G152,1)="-",1,0)+IF(LEFT(H152,1)="-",1,0)+IF(LEFT(I152,1)="-",1,0)+IF(LEFT(J152,1)="-",1,0)))</f>
        <v>0</v>
      </c>
      <c r="M152" s="129">
        <f t="shared" ref="M152:N156" si="55">IF(K152=3,1,"")</f>
        <v>1</v>
      </c>
      <c r="N152" s="129" t="str">
        <f t="shared" si="55"/>
        <v/>
      </c>
    </row>
    <row r="153" spans="1:14" ht="15" outlineLevel="1" thickBot="1" x14ac:dyDescent="0.4">
      <c r="A153" s="25"/>
      <c r="B153" s="130" t="s">
        <v>61</v>
      </c>
      <c r="C153" s="124" t="str">
        <f t="shared" si="51"/>
        <v>Ikola Aleksi</v>
      </c>
      <c r="D153" s="124" t="str">
        <f t="shared" si="52"/>
        <v>Tuovinen Niklas</v>
      </c>
      <c r="E153" s="131"/>
      <c r="F153" s="234">
        <v>8</v>
      </c>
      <c r="G153" s="133">
        <v>9</v>
      </c>
      <c r="H153" s="133">
        <v>8</v>
      </c>
      <c r="I153" s="133"/>
      <c r="J153" s="133"/>
      <c r="K153" s="127">
        <f t="shared" si="53"/>
        <v>3</v>
      </c>
      <c r="L153" s="128">
        <f t="shared" si="54"/>
        <v>0</v>
      </c>
      <c r="M153" s="129">
        <f t="shared" si="55"/>
        <v>1</v>
      </c>
      <c r="N153" s="129" t="str">
        <f t="shared" si="55"/>
        <v/>
      </c>
    </row>
    <row r="154" spans="1:14" ht="15" outlineLevel="1" thickBot="1" x14ac:dyDescent="0.4">
      <c r="A154" s="25"/>
      <c r="B154" s="134" t="s">
        <v>62</v>
      </c>
      <c r="C154" s="124" t="str">
        <f t="shared" si="51"/>
        <v/>
      </c>
      <c r="D154" s="124" t="str">
        <f t="shared" si="52"/>
        <v>Lehtonen Lauripetteri</v>
      </c>
      <c r="E154" s="135"/>
      <c r="F154" s="234" t="s">
        <v>430</v>
      </c>
      <c r="G154" s="276" t="s">
        <v>430</v>
      </c>
      <c r="H154" s="234" t="s">
        <v>430</v>
      </c>
      <c r="I154" s="132"/>
      <c r="J154" s="132"/>
      <c r="K154" s="127">
        <f t="shared" si="53"/>
        <v>0</v>
      </c>
      <c r="L154" s="128">
        <f t="shared" si="54"/>
        <v>3</v>
      </c>
      <c r="M154" s="129" t="str">
        <f t="shared" si="55"/>
        <v/>
      </c>
      <c r="N154" s="129">
        <f t="shared" si="55"/>
        <v>1</v>
      </c>
    </row>
    <row r="155" spans="1:14" ht="15" outlineLevel="1" thickBot="1" x14ac:dyDescent="0.4">
      <c r="A155" s="25"/>
      <c r="B155" s="137" t="s">
        <v>63</v>
      </c>
      <c r="C155" s="124" t="str">
        <f t="shared" ref="C155:C156" si="56">IF(C147&gt;"",C147,"")</f>
        <v>Ikola Jesse</v>
      </c>
      <c r="D155" s="124" t="str">
        <f t="shared" ref="D155" si="57">IF(G148&gt;"",G148,"")</f>
        <v>Tuovinen Niklas</v>
      </c>
      <c r="E155" s="138"/>
      <c r="F155" s="139">
        <v>5</v>
      </c>
      <c r="G155" s="140">
        <v>5</v>
      </c>
      <c r="H155" s="139">
        <v>8</v>
      </c>
      <c r="I155" s="139"/>
      <c r="J155" s="139"/>
      <c r="K155" s="127">
        <f t="shared" si="53"/>
        <v>3</v>
      </c>
      <c r="L155" s="128">
        <f t="shared" si="54"/>
        <v>0</v>
      </c>
      <c r="M155" s="129">
        <f t="shared" si="55"/>
        <v>1</v>
      </c>
      <c r="N155" s="129" t="str">
        <f t="shared" si="55"/>
        <v/>
      </c>
    </row>
    <row r="156" spans="1:14" outlineLevel="1" x14ac:dyDescent="0.35">
      <c r="A156" s="25"/>
      <c r="B156" s="130" t="s">
        <v>64</v>
      </c>
      <c r="C156" s="124" t="str">
        <f t="shared" si="56"/>
        <v>Ikola Aleksi</v>
      </c>
      <c r="D156" s="124" t="str">
        <f t="shared" ref="D156" si="58">IF(G147&gt;"",G147,"")</f>
        <v>Selvenius Mikael</v>
      </c>
      <c r="E156" s="131"/>
      <c r="F156" s="133"/>
      <c r="G156" s="141"/>
      <c r="H156" s="133"/>
      <c r="I156" s="133"/>
      <c r="J156" s="133"/>
      <c r="K156" s="127" t="str">
        <f t="shared" si="53"/>
        <v/>
      </c>
      <c r="L156" s="128" t="str">
        <f t="shared" si="54"/>
        <v/>
      </c>
      <c r="M156" s="129" t="str">
        <f t="shared" si="55"/>
        <v/>
      </c>
      <c r="N156" s="129" t="str">
        <f t="shared" si="55"/>
        <v/>
      </c>
    </row>
    <row r="157" spans="1:14" ht="15.5" outlineLevel="1" x14ac:dyDescent="0.35">
      <c r="A157" s="25"/>
      <c r="B157" s="116"/>
      <c r="C157" s="93"/>
      <c r="D157" s="93"/>
      <c r="E157" s="93"/>
      <c r="F157" s="93"/>
      <c r="G157" s="93"/>
      <c r="H157" s="93"/>
      <c r="I157" s="258" t="s">
        <v>65</v>
      </c>
      <c r="J157" s="259"/>
      <c r="K157" s="142">
        <f t="shared" ref="K157:N157" si="59">SUM(K152:K156)</f>
        <v>9</v>
      </c>
      <c r="L157" s="142">
        <f t="shared" si="59"/>
        <v>3</v>
      </c>
      <c r="M157" s="142">
        <f t="shared" si="59"/>
        <v>3</v>
      </c>
      <c r="N157" s="142">
        <f t="shared" si="59"/>
        <v>1</v>
      </c>
    </row>
    <row r="158" spans="1:14" ht="15.5" outlineLevel="1" x14ac:dyDescent="0.35">
      <c r="A158" s="25"/>
      <c r="B158" s="143" t="s">
        <v>66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144"/>
    </row>
    <row r="159" spans="1:14" ht="15.5" outlineLevel="1" x14ac:dyDescent="0.35">
      <c r="A159" s="25"/>
      <c r="B159" s="145" t="s">
        <v>67</v>
      </c>
      <c r="C159" s="146"/>
      <c r="D159" s="146" t="s">
        <v>68</v>
      </c>
      <c r="E159" s="91"/>
      <c r="F159" s="146"/>
      <c r="G159" s="146" t="s">
        <v>17</v>
      </c>
      <c r="H159" s="91"/>
      <c r="I159" s="146"/>
      <c r="J159" s="147" t="s">
        <v>69</v>
      </c>
      <c r="K159" s="98"/>
      <c r="L159" s="93"/>
      <c r="M159" s="93"/>
      <c r="N159" s="144"/>
    </row>
    <row r="160" spans="1:14" ht="18.5" outlineLevel="1" thickBot="1" x14ac:dyDescent="0.4">
      <c r="A160" s="25"/>
      <c r="B160" s="116"/>
      <c r="C160" s="93"/>
      <c r="D160" s="93"/>
      <c r="E160" s="93"/>
      <c r="F160" s="93"/>
      <c r="G160" s="93"/>
      <c r="H160" s="93"/>
      <c r="I160" s="93"/>
      <c r="J160" s="236" t="str">
        <f t="shared" ref="J160" si="60">IF(M157=3,C146,IF(N157=3,G146,""))</f>
        <v>KoKu</v>
      </c>
      <c r="K160" s="236"/>
      <c r="L160" s="236"/>
      <c r="M160" s="236"/>
      <c r="N160" s="237"/>
    </row>
    <row r="161" spans="1:14" ht="18.5" outlineLevel="1" thickBot="1" x14ac:dyDescent="0.4">
      <c r="A161" s="25"/>
      <c r="B161" s="148"/>
      <c r="C161" s="149"/>
      <c r="D161" s="149"/>
      <c r="E161" s="149"/>
      <c r="F161" s="149"/>
      <c r="G161" s="149"/>
      <c r="H161" s="149"/>
      <c r="I161" s="149"/>
      <c r="J161" s="150"/>
      <c r="K161" s="150"/>
      <c r="L161" s="150"/>
      <c r="M161" s="150"/>
      <c r="N161" s="151"/>
    </row>
    <row r="162" spans="1:14" ht="15" thickTop="1" x14ac:dyDescent="0.35">
      <c r="A162" s="25"/>
    </row>
    <row r="163" spans="1:14" ht="15" thickBot="1" x14ac:dyDescent="0.4">
      <c r="A163" s="86" t="s">
        <v>431</v>
      </c>
    </row>
    <row r="164" spans="1:14" ht="16" outlineLevel="1" thickTop="1" x14ac:dyDescent="0.35">
      <c r="A164" s="25"/>
      <c r="B164" s="87"/>
      <c r="C164" s="88"/>
      <c r="D164" s="89"/>
      <c r="E164" s="89"/>
      <c r="F164" s="238" t="s">
        <v>38</v>
      </c>
      <c r="G164" s="239"/>
      <c r="H164" s="240" t="s">
        <v>187</v>
      </c>
      <c r="I164" s="241"/>
      <c r="J164" s="241"/>
      <c r="K164" s="241"/>
      <c r="L164" s="241"/>
      <c r="M164" s="241"/>
      <c r="N164" s="242"/>
    </row>
    <row r="165" spans="1:14" ht="15.5" outlineLevel="1" x14ac:dyDescent="0.35">
      <c r="A165" s="25"/>
      <c r="B165" s="90"/>
      <c r="C165" s="91"/>
      <c r="D165" s="92"/>
      <c r="E165" s="93"/>
      <c r="F165" s="243" t="s">
        <v>39</v>
      </c>
      <c r="G165" s="244"/>
      <c r="H165" s="245" t="s">
        <v>25</v>
      </c>
      <c r="I165" s="246"/>
      <c r="J165" s="246"/>
      <c r="K165" s="246"/>
      <c r="L165" s="246"/>
      <c r="M165" s="246"/>
      <c r="N165" s="247"/>
    </row>
    <row r="166" spans="1:14" ht="15.5" outlineLevel="1" x14ac:dyDescent="0.35">
      <c r="A166" s="25"/>
      <c r="B166" s="94"/>
      <c r="C166" s="95"/>
      <c r="D166" s="93"/>
      <c r="E166" s="93"/>
      <c r="F166" s="248" t="s">
        <v>40</v>
      </c>
      <c r="G166" s="249"/>
      <c r="H166" s="250" t="s">
        <v>152</v>
      </c>
      <c r="I166" s="251"/>
      <c r="J166" s="251"/>
      <c r="K166" s="251"/>
      <c r="L166" s="251"/>
      <c r="M166" s="251"/>
      <c r="N166" s="252"/>
    </row>
    <row r="167" spans="1:14" ht="20.5" outlineLevel="1" thickBot="1" x14ac:dyDescent="0.45">
      <c r="A167" s="25"/>
      <c r="B167" s="96"/>
      <c r="C167" s="97" t="s">
        <v>41</v>
      </c>
      <c r="D167" s="98"/>
      <c r="E167" s="93"/>
      <c r="F167" s="260" t="s">
        <v>42</v>
      </c>
      <c r="G167" s="261"/>
      <c r="H167" s="301">
        <v>44114</v>
      </c>
      <c r="I167" s="302"/>
      <c r="J167" s="303"/>
      <c r="K167" s="99" t="s">
        <v>43</v>
      </c>
      <c r="L167" s="262"/>
      <c r="M167" s="263"/>
      <c r="N167" s="264"/>
    </row>
    <row r="168" spans="1:14" ht="16" outlineLevel="1" thickTop="1" x14ac:dyDescent="0.35">
      <c r="A168" s="25"/>
      <c r="B168" s="100"/>
      <c r="C168" s="101"/>
      <c r="D168" s="93"/>
      <c r="E168" s="93"/>
      <c r="F168" s="102"/>
      <c r="G168" s="101"/>
      <c r="H168" s="101"/>
      <c r="I168" s="103"/>
      <c r="J168" s="104"/>
      <c r="K168" s="105"/>
      <c r="L168" s="105"/>
      <c r="M168" s="105"/>
      <c r="N168" s="106"/>
    </row>
    <row r="169" spans="1:14" ht="16" outlineLevel="1" thickBot="1" x14ac:dyDescent="0.4">
      <c r="A169" s="25"/>
      <c r="B169" s="107" t="s">
        <v>44</v>
      </c>
      <c r="C169" s="265" t="s">
        <v>177</v>
      </c>
      <c r="D169" s="266"/>
      <c r="E169" s="108"/>
      <c r="F169" s="109" t="s">
        <v>45</v>
      </c>
      <c r="G169" s="265" t="s">
        <v>101</v>
      </c>
      <c r="H169" s="267"/>
      <c r="I169" s="267"/>
      <c r="J169" s="267"/>
      <c r="K169" s="267"/>
      <c r="L169" s="267"/>
      <c r="M169" s="267"/>
      <c r="N169" s="268"/>
    </row>
    <row r="170" spans="1:14" outlineLevel="1" x14ac:dyDescent="0.35">
      <c r="A170" s="25"/>
      <c r="B170" s="110" t="s">
        <v>46</v>
      </c>
      <c r="C170" s="269"/>
      <c r="D170" s="270"/>
      <c r="E170" s="111"/>
      <c r="F170" s="112" t="s">
        <v>47</v>
      </c>
      <c r="G170" s="269" t="s">
        <v>197</v>
      </c>
      <c r="H170" s="271"/>
      <c r="I170" s="271"/>
      <c r="J170" s="271"/>
      <c r="K170" s="271"/>
      <c r="L170" s="271"/>
      <c r="M170" s="271"/>
      <c r="N170" s="272"/>
    </row>
    <row r="171" spans="1:14" outlineLevel="1" x14ac:dyDescent="0.35">
      <c r="A171" s="25"/>
      <c r="B171" s="113" t="s">
        <v>48</v>
      </c>
      <c r="C171" s="273" t="s">
        <v>209</v>
      </c>
      <c r="D171" s="274"/>
      <c r="E171" s="111"/>
      <c r="F171" s="114" t="s">
        <v>49</v>
      </c>
      <c r="G171" s="253" t="s">
        <v>89</v>
      </c>
      <c r="H171" s="254"/>
      <c r="I171" s="254"/>
      <c r="J171" s="254"/>
      <c r="K171" s="254"/>
      <c r="L171" s="254"/>
      <c r="M171" s="254"/>
      <c r="N171" s="255"/>
    </row>
    <row r="172" spans="1:14" outlineLevel="1" x14ac:dyDescent="0.35">
      <c r="A172" s="25"/>
      <c r="B172" s="113" t="s">
        <v>50</v>
      </c>
      <c r="C172" s="273" t="s">
        <v>203</v>
      </c>
      <c r="D172" s="274"/>
      <c r="E172" s="111"/>
      <c r="F172" s="115" t="s">
        <v>51</v>
      </c>
      <c r="G172" s="253" t="s">
        <v>95</v>
      </c>
      <c r="H172" s="254"/>
      <c r="I172" s="254"/>
      <c r="J172" s="254"/>
      <c r="K172" s="254"/>
      <c r="L172" s="254"/>
      <c r="M172" s="254"/>
      <c r="N172" s="255"/>
    </row>
    <row r="173" spans="1:14" ht="15.5" outlineLevel="1" x14ac:dyDescent="0.35">
      <c r="A173" s="25"/>
      <c r="B173" s="116"/>
      <c r="C173" s="93"/>
      <c r="D173" s="93"/>
      <c r="E173" s="93"/>
      <c r="F173" s="102"/>
      <c r="G173" s="117"/>
      <c r="H173" s="117"/>
      <c r="I173" s="117"/>
      <c r="J173" s="93"/>
      <c r="K173" s="93"/>
      <c r="L173" s="93"/>
      <c r="M173" s="118"/>
      <c r="N173" s="119"/>
    </row>
    <row r="174" spans="1:14" ht="16" outlineLevel="1" thickBot="1" x14ac:dyDescent="0.4">
      <c r="A174" s="25"/>
      <c r="B174" s="120" t="s">
        <v>52</v>
      </c>
      <c r="C174" s="93"/>
      <c r="D174" s="93"/>
      <c r="E174" s="93"/>
      <c r="F174" s="121" t="s">
        <v>53</v>
      </c>
      <c r="G174" s="121" t="s">
        <v>54</v>
      </c>
      <c r="H174" s="121" t="s">
        <v>55</v>
      </c>
      <c r="I174" s="121" t="s">
        <v>56</v>
      </c>
      <c r="J174" s="121" t="s">
        <v>57</v>
      </c>
      <c r="K174" s="256" t="s">
        <v>4</v>
      </c>
      <c r="L174" s="257"/>
      <c r="M174" s="121" t="s">
        <v>58</v>
      </c>
      <c r="N174" s="122" t="s">
        <v>59</v>
      </c>
    </row>
    <row r="175" spans="1:14" ht="15" outlineLevel="1" thickBot="1" x14ac:dyDescent="0.4">
      <c r="A175" s="25"/>
      <c r="B175" s="123" t="s">
        <v>60</v>
      </c>
      <c r="C175" s="124" t="str">
        <f t="shared" ref="C175:C177" si="61">IF(C170&gt;"",C170,"")</f>
        <v/>
      </c>
      <c r="D175" s="124" t="str">
        <f t="shared" ref="D175:D177" si="62">IF(G170&gt;"",G170,"")</f>
        <v>Kahlos Juho</v>
      </c>
      <c r="E175" s="125"/>
      <c r="F175" s="277" t="s">
        <v>430</v>
      </c>
      <c r="G175" s="277" t="s">
        <v>430</v>
      </c>
      <c r="H175" s="277" t="s">
        <v>430</v>
      </c>
      <c r="I175" s="126"/>
      <c r="J175" s="126"/>
      <c r="K175" s="127">
        <f t="shared" ref="K175:K179" si="63">IF(ISBLANK(F175),"",COUNTIF(F175:J175,"&gt;=0"))</f>
        <v>0</v>
      </c>
      <c r="L175" s="128">
        <f t="shared" ref="L175:L179" si="64">IF(ISBLANK(F175),"",(IF(LEFT(F175,1)="-",1,0)+IF(LEFT(G175,1)="-",1,0)+IF(LEFT(H175,1)="-",1,0)+IF(LEFT(I175,1)="-",1,0)+IF(LEFT(J175,1)="-",1,0)))</f>
        <v>3</v>
      </c>
      <c r="M175" s="129" t="str">
        <f t="shared" ref="M175:N179" si="65">IF(K175=3,1,"")</f>
        <v/>
      </c>
      <c r="N175" s="129">
        <f t="shared" si="65"/>
        <v>1</v>
      </c>
    </row>
    <row r="176" spans="1:14" ht="15" outlineLevel="1" thickBot="1" x14ac:dyDescent="0.4">
      <c r="A176" s="25"/>
      <c r="B176" s="130" t="s">
        <v>61</v>
      </c>
      <c r="C176" s="124" t="str">
        <f t="shared" si="61"/>
        <v>Ikola Jesse</v>
      </c>
      <c r="D176" s="124" t="str">
        <f t="shared" si="62"/>
        <v>Joki Vincent</v>
      </c>
      <c r="E176" s="131"/>
      <c r="F176" s="234">
        <v>7</v>
      </c>
      <c r="G176" s="133">
        <v>-10</v>
      </c>
      <c r="H176" s="133">
        <v>3</v>
      </c>
      <c r="I176" s="133">
        <v>7</v>
      </c>
      <c r="J176" s="133"/>
      <c r="K176" s="127">
        <f t="shared" si="63"/>
        <v>3</v>
      </c>
      <c r="L176" s="128">
        <f t="shared" si="64"/>
        <v>1</v>
      </c>
      <c r="M176" s="129">
        <f t="shared" si="65"/>
        <v>1</v>
      </c>
      <c r="N176" s="129" t="str">
        <f t="shared" si="65"/>
        <v/>
      </c>
    </row>
    <row r="177" spans="1:14" ht="15" outlineLevel="1" thickBot="1" x14ac:dyDescent="0.4">
      <c r="A177" s="25"/>
      <c r="B177" s="134" t="s">
        <v>62</v>
      </c>
      <c r="C177" s="124" t="str">
        <f t="shared" si="61"/>
        <v>Ikola Aleksi</v>
      </c>
      <c r="D177" s="124" t="str">
        <f t="shared" si="62"/>
        <v>Taive Valtteri</v>
      </c>
      <c r="E177" s="135"/>
      <c r="F177" s="132">
        <v>6</v>
      </c>
      <c r="G177" s="136">
        <v>7</v>
      </c>
      <c r="H177" s="132">
        <v>-6</v>
      </c>
      <c r="I177" s="132">
        <v>-7</v>
      </c>
      <c r="J177" s="132">
        <v>-4</v>
      </c>
      <c r="K177" s="127">
        <f t="shared" si="63"/>
        <v>2</v>
      </c>
      <c r="L177" s="128">
        <f t="shared" si="64"/>
        <v>3</v>
      </c>
      <c r="M177" s="129" t="str">
        <f t="shared" si="65"/>
        <v/>
      </c>
      <c r="N177" s="129">
        <f t="shared" si="65"/>
        <v>1</v>
      </c>
    </row>
    <row r="178" spans="1:14" ht="15" outlineLevel="1" thickBot="1" x14ac:dyDescent="0.4">
      <c r="A178" s="25"/>
      <c r="B178" s="137" t="s">
        <v>63</v>
      </c>
      <c r="C178" s="124" t="str">
        <f t="shared" ref="C178:C179" si="66">IF(C170&gt;"",C170,"")</f>
        <v/>
      </c>
      <c r="D178" s="124" t="str">
        <f t="shared" ref="D178" si="67">IF(G171&gt;"",G171,"")</f>
        <v>Joki Vincent</v>
      </c>
      <c r="E178" s="138"/>
      <c r="F178" s="278" t="s">
        <v>430</v>
      </c>
      <c r="G178" s="279" t="s">
        <v>430</v>
      </c>
      <c r="H178" s="278" t="s">
        <v>430</v>
      </c>
      <c r="I178" s="139"/>
      <c r="J178" s="139"/>
      <c r="K178" s="127">
        <f t="shared" si="63"/>
        <v>0</v>
      </c>
      <c r="L178" s="128">
        <f t="shared" si="64"/>
        <v>3</v>
      </c>
      <c r="M178" s="129" t="str">
        <f t="shared" si="65"/>
        <v/>
      </c>
      <c r="N178" s="129">
        <f t="shared" si="65"/>
        <v>1</v>
      </c>
    </row>
    <row r="179" spans="1:14" outlineLevel="1" x14ac:dyDescent="0.35">
      <c r="A179" s="25"/>
      <c r="B179" s="130" t="s">
        <v>64</v>
      </c>
      <c r="C179" s="124" t="str">
        <f t="shared" si="66"/>
        <v>Ikola Jesse</v>
      </c>
      <c r="D179" s="124" t="str">
        <f t="shared" ref="D179" si="68">IF(G170&gt;"",G170,"")</f>
        <v>Kahlos Juho</v>
      </c>
      <c r="E179" s="131"/>
      <c r="F179" s="133"/>
      <c r="G179" s="141"/>
      <c r="H179" s="133"/>
      <c r="I179" s="133"/>
      <c r="J179" s="133"/>
      <c r="K179" s="127" t="str">
        <f t="shared" si="63"/>
        <v/>
      </c>
      <c r="L179" s="128" t="str">
        <f t="shared" si="64"/>
        <v/>
      </c>
      <c r="M179" s="129" t="str">
        <f t="shared" si="65"/>
        <v/>
      </c>
      <c r="N179" s="129" t="str">
        <f t="shared" si="65"/>
        <v/>
      </c>
    </row>
    <row r="180" spans="1:14" ht="15.5" outlineLevel="1" x14ac:dyDescent="0.35">
      <c r="A180" s="25"/>
      <c r="B180" s="116"/>
      <c r="C180" s="93"/>
      <c r="D180" s="93"/>
      <c r="E180" s="93"/>
      <c r="F180" s="93"/>
      <c r="G180" s="93"/>
      <c r="H180" s="93"/>
      <c r="I180" s="258" t="s">
        <v>65</v>
      </c>
      <c r="J180" s="259"/>
      <c r="K180" s="142">
        <f t="shared" ref="K180:N180" si="69">SUM(K175:K179)</f>
        <v>5</v>
      </c>
      <c r="L180" s="142">
        <f t="shared" si="69"/>
        <v>10</v>
      </c>
      <c r="M180" s="142">
        <f t="shared" si="69"/>
        <v>1</v>
      </c>
      <c r="N180" s="142">
        <f t="shared" si="69"/>
        <v>3</v>
      </c>
    </row>
    <row r="181" spans="1:14" ht="15.5" outlineLevel="1" x14ac:dyDescent="0.35">
      <c r="A181" s="25"/>
      <c r="B181" s="143" t="s">
        <v>66</v>
      </c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144"/>
    </row>
    <row r="182" spans="1:14" ht="15.5" outlineLevel="1" x14ac:dyDescent="0.35">
      <c r="A182" s="25"/>
      <c r="B182" s="145" t="s">
        <v>67</v>
      </c>
      <c r="C182" s="146"/>
      <c r="D182" s="146" t="s">
        <v>68</v>
      </c>
      <c r="E182" s="91"/>
      <c r="F182" s="146"/>
      <c r="G182" s="146" t="s">
        <v>17</v>
      </c>
      <c r="H182" s="91"/>
      <c r="I182" s="146"/>
      <c r="J182" s="147" t="s">
        <v>69</v>
      </c>
      <c r="K182" s="98"/>
      <c r="L182" s="93"/>
      <c r="M182" s="93"/>
      <c r="N182" s="144"/>
    </row>
    <row r="183" spans="1:14" ht="18.5" outlineLevel="1" thickBot="1" x14ac:dyDescent="0.4">
      <c r="A183" s="25"/>
      <c r="B183" s="116"/>
      <c r="C183" s="93"/>
      <c r="D183" s="93"/>
      <c r="E183" s="93"/>
      <c r="F183" s="93"/>
      <c r="G183" s="93"/>
      <c r="H183" s="93"/>
      <c r="I183" s="93"/>
      <c r="J183" s="236" t="str">
        <f t="shared" ref="J183" si="70">IF(M180=3,C169,IF(N180=3,G169,""))</f>
        <v>TIP-70 2</v>
      </c>
      <c r="K183" s="236"/>
      <c r="L183" s="236"/>
      <c r="M183" s="236"/>
      <c r="N183" s="237"/>
    </row>
    <row r="184" spans="1:14" ht="18.5" outlineLevel="1" thickBot="1" x14ac:dyDescent="0.4">
      <c r="A184" s="25"/>
      <c r="B184" s="148"/>
      <c r="C184" s="149"/>
      <c r="D184" s="149"/>
      <c r="E184" s="149"/>
      <c r="F184" s="149"/>
      <c r="G184" s="149"/>
      <c r="H184" s="149"/>
      <c r="I184" s="149"/>
      <c r="J184" s="150"/>
      <c r="K184" s="150"/>
      <c r="L184" s="150"/>
      <c r="M184" s="150"/>
      <c r="N184" s="151"/>
    </row>
    <row r="185" spans="1:14" ht="15" thickTop="1" x14ac:dyDescent="0.35">
      <c r="A185" s="25"/>
    </row>
    <row r="186" spans="1:14" ht="15" thickBot="1" x14ac:dyDescent="0.4">
      <c r="A186" s="86" t="s">
        <v>432</v>
      </c>
    </row>
    <row r="187" spans="1:14" ht="16" outlineLevel="1" thickTop="1" x14ac:dyDescent="0.35">
      <c r="A187" s="25"/>
      <c r="B187" s="87"/>
      <c r="C187" s="88"/>
      <c r="D187" s="89"/>
      <c r="E187" s="89"/>
      <c r="F187" s="238" t="s">
        <v>38</v>
      </c>
      <c r="G187" s="239"/>
      <c r="H187" s="240" t="s">
        <v>187</v>
      </c>
      <c r="I187" s="241"/>
      <c r="J187" s="241"/>
      <c r="K187" s="241"/>
      <c r="L187" s="241"/>
      <c r="M187" s="241"/>
      <c r="N187" s="242"/>
    </row>
    <row r="188" spans="1:14" ht="15.5" outlineLevel="1" x14ac:dyDescent="0.35">
      <c r="A188" s="25"/>
      <c r="B188" s="90"/>
      <c r="C188" s="91"/>
      <c r="D188" s="92"/>
      <c r="E188" s="93"/>
      <c r="F188" s="243" t="s">
        <v>39</v>
      </c>
      <c r="G188" s="244"/>
      <c r="H188" s="245" t="s">
        <v>25</v>
      </c>
      <c r="I188" s="246"/>
      <c r="J188" s="246"/>
      <c r="K188" s="246"/>
      <c r="L188" s="246"/>
      <c r="M188" s="246"/>
      <c r="N188" s="247"/>
    </row>
    <row r="189" spans="1:14" ht="15.5" outlineLevel="1" x14ac:dyDescent="0.35">
      <c r="A189" s="25"/>
      <c r="B189" s="94"/>
      <c r="C189" s="95"/>
      <c r="D189" s="93"/>
      <c r="E189" s="93"/>
      <c r="F189" s="248" t="s">
        <v>40</v>
      </c>
      <c r="G189" s="249"/>
      <c r="H189" s="250" t="s">
        <v>152</v>
      </c>
      <c r="I189" s="251"/>
      <c r="J189" s="251"/>
      <c r="K189" s="251"/>
      <c r="L189" s="251"/>
      <c r="M189" s="251"/>
      <c r="N189" s="252"/>
    </row>
    <row r="190" spans="1:14" ht="20.5" outlineLevel="1" thickBot="1" x14ac:dyDescent="0.45">
      <c r="A190" s="25"/>
      <c r="B190" s="96"/>
      <c r="C190" s="97" t="s">
        <v>41</v>
      </c>
      <c r="D190" s="98"/>
      <c r="E190" s="93"/>
      <c r="F190" s="260" t="s">
        <v>42</v>
      </c>
      <c r="G190" s="261"/>
      <c r="H190" s="301">
        <v>44114</v>
      </c>
      <c r="I190" s="302"/>
      <c r="J190" s="303"/>
      <c r="K190" s="99" t="s">
        <v>43</v>
      </c>
      <c r="L190" s="262"/>
      <c r="M190" s="263"/>
      <c r="N190" s="264"/>
    </row>
    <row r="191" spans="1:14" ht="16" outlineLevel="1" thickTop="1" x14ac:dyDescent="0.35">
      <c r="A191" s="25"/>
      <c r="B191" s="100"/>
      <c r="C191" s="101"/>
      <c r="D191" s="93"/>
      <c r="E191" s="93"/>
      <c r="F191" s="102"/>
      <c r="G191" s="101"/>
      <c r="H191" s="101"/>
      <c r="I191" s="103"/>
      <c r="J191" s="104"/>
      <c r="K191" s="105"/>
      <c r="L191" s="105"/>
      <c r="M191" s="105"/>
      <c r="N191" s="106"/>
    </row>
    <row r="192" spans="1:14" ht="16" outlineLevel="1" thickBot="1" x14ac:dyDescent="0.4">
      <c r="A192" s="25"/>
      <c r="B192" s="107" t="s">
        <v>44</v>
      </c>
      <c r="C192" s="265" t="s">
        <v>101</v>
      </c>
      <c r="D192" s="266"/>
      <c r="E192" s="108"/>
      <c r="F192" s="109" t="s">
        <v>45</v>
      </c>
      <c r="G192" s="265" t="s">
        <v>25</v>
      </c>
      <c r="H192" s="267"/>
      <c r="I192" s="267"/>
      <c r="J192" s="267"/>
      <c r="K192" s="267"/>
      <c r="L192" s="267"/>
      <c r="M192" s="267"/>
      <c r="N192" s="268"/>
    </row>
    <row r="193" spans="1:14" outlineLevel="1" x14ac:dyDescent="0.35">
      <c r="A193" s="25"/>
      <c r="B193" s="110" t="s">
        <v>46</v>
      </c>
      <c r="C193" s="269" t="s">
        <v>197</v>
      </c>
      <c r="D193" s="270"/>
      <c r="E193" s="111"/>
      <c r="F193" s="112" t="s">
        <v>47</v>
      </c>
      <c r="G193" s="269" t="s">
        <v>219</v>
      </c>
      <c r="H193" s="271"/>
      <c r="I193" s="271"/>
      <c r="J193" s="271"/>
      <c r="K193" s="271"/>
      <c r="L193" s="271"/>
      <c r="M193" s="271"/>
      <c r="N193" s="272"/>
    </row>
    <row r="194" spans="1:14" outlineLevel="1" x14ac:dyDescent="0.35">
      <c r="A194" s="25"/>
      <c r="B194" s="113" t="s">
        <v>48</v>
      </c>
      <c r="C194" s="273" t="s">
        <v>95</v>
      </c>
      <c r="D194" s="274"/>
      <c r="E194" s="111"/>
      <c r="F194" s="114" t="s">
        <v>49</v>
      </c>
      <c r="G194" s="253" t="s">
        <v>213</v>
      </c>
      <c r="H194" s="254"/>
      <c r="I194" s="254"/>
      <c r="J194" s="254"/>
      <c r="K194" s="254"/>
      <c r="L194" s="254"/>
      <c r="M194" s="254"/>
      <c r="N194" s="255"/>
    </row>
    <row r="195" spans="1:14" outlineLevel="1" x14ac:dyDescent="0.35">
      <c r="A195" s="25"/>
      <c r="B195" s="113" t="s">
        <v>50</v>
      </c>
      <c r="C195" s="273" t="s">
        <v>89</v>
      </c>
      <c r="D195" s="274"/>
      <c r="E195" s="111"/>
      <c r="F195" s="115" t="s">
        <v>51</v>
      </c>
      <c r="G195" s="253" t="s">
        <v>227</v>
      </c>
      <c r="H195" s="254"/>
      <c r="I195" s="254"/>
      <c r="J195" s="254"/>
      <c r="K195" s="254"/>
      <c r="L195" s="254"/>
      <c r="M195" s="254"/>
      <c r="N195" s="255"/>
    </row>
    <row r="196" spans="1:14" ht="15.5" outlineLevel="1" x14ac:dyDescent="0.35">
      <c r="A196" s="25"/>
      <c r="B196" s="116"/>
      <c r="C196" s="93"/>
      <c r="D196" s="93"/>
      <c r="E196" s="93"/>
      <c r="F196" s="102"/>
      <c r="G196" s="117"/>
      <c r="H196" s="117"/>
      <c r="I196" s="117"/>
      <c r="J196" s="93"/>
      <c r="K196" s="93"/>
      <c r="L196" s="93"/>
      <c r="M196" s="118"/>
      <c r="N196" s="119"/>
    </row>
    <row r="197" spans="1:14" ht="16" outlineLevel="1" thickBot="1" x14ac:dyDescent="0.4">
      <c r="A197" s="25"/>
      <c r="B197" s="120" t="s">
        <v>52</v>
      </c>
      <c r="C197" s="93"/>
      <c r="D197" s="93"/>
      <c r="E197" s="93"/>
      <c r="F197" s="121" t="s">
        <v>53</v>
      </c>
      <c r="G197" s="121" t="s">
        <v>54</v>
      </c>
      <c r="H197" s="121" t="s">
        <v>55</v>
      </c>
      <c r="I197" s="121" t="s">
        <v>56</v>
      </c>
      <c r="J197" s="121" t="s">
        <v>57</v>
      </c>
      <c r="K197" s="256" t="s">
        <v>4</v>
      </c>
      <c r="L197" s="257"/>
      <c r="M197" s="121" t="s">
        <v>58</v>
      </c>
      <c r="N197" s="122" t="s">
        <v>59</v>
      </c>
    </row>
    <row r="198" spans="1:14" ht="15" outlineLevel="1" thickBot="1" x14ac:dyDescent="0.4">
      <c r="A198" s="25"/>
      <c r="B198" s="123" t="s">
        <v>60</v>
      </c>
      <c r="C198" s="124" t="str">
        <f t="shared" ref="C198:C200" si="71">IF(C193&gt;"",C193,"")</f>
        <v>Kahlos Juho</v>
      </c>
      <c r="D198" s="124" t="str">
        <f t="shared" ref="D198:D200" si="72">IF(G193&gt;"",G193,"")</f>
        <v>Selvenius Mikael</v>
      </c>
      <c r="E198" s="125"/>
      <c r="F198" s="126">
        <v>2</v>
      </c>
      <c r="G198" s="126">
        <v>5</v>
      </c>
      <c r="H198" s="126">
        <v>4</v>
      </c>
      <c r="I198" s="126"/>
      <c r="J198" s="126"/>
      <c r="K198" s="127">
        <f t="shared" ref="K198:K202" si="73">IF(ISBLANK(F198),"",COUNTIF(F198:J198,"&gt;=0"))</f>
        <v>3</v>
      </c>
      <c r="L198" s="128">
        <f t="shared" ref="L198:L202" si="74">IF(ISBLANK(F198),"",(IF(LEFT(F198,1)="-",1,0)+IF(LEFT(G198,1)="-",1,0)+IF(LEFT(H198,1)="-",1,0)+IF(LEFT(I198,1)="-",1,0)+IF(LEFT(J198,1)="-",1,0)))</f>
        <v>0</v>
      </c>
      <c r="M198" s="129">
        <f t="shared" ref="M198:N202" si="75">IF(K198=3,1,"")</f>
        <v>1</v>
      </c>
      <c r="N198" s="129" t="str">
        <f t="shared" si="75"/>
        <v/>
      </c>
    </row>
    <row r="199" spans="1:14" ht="15" outlineLevel="1" thickBot="1" x14ac:dyDescent="0.4">
      <c r="A199" s="25"/>
      <c r="B199" s="130" t="s">
        <v>61</v>
      </c>
      <c r="C199" s="124" t="str">
        <f t="shared" si="71"/>
        <v>Taive Valtteri</v>
      </c>
      <c r="D199" s="124" t="str">
        <f t="shared" si="72"/>
        <v>Tuovinen Niklas</v>
      </c>
      <c r="E199" s="131"/>
      <c r="F199" s="234">
        <v>0</v>
      </c>
      <c r="G199" s="133">
        <v>4</v>
      </c>
      <c r="H199" s="133">
        <v>8</v>
      </c>
      <c r="I199" s="133"/>
      <c r="J199" s="133"/>
      <c r="K199" s="127">
        <f t="shared" si="73"/>
        <v>3</v>
      </c>
      <c r="L199" s="128">
        <f t="shared" si="74"/>
        <v>0</v>
      </c>
      <c r="M199" s="129">
        <f t="shared" si="75"/>
        <v>1</v>
      </c>
      <c r="N199" s="129" t="str">
        <f t="shared" si="75"/>
        <v/>
      </c>
    </row>
    <row r="200" spans="1:14" ht="15" outlineLevel="1" thickBot="1" x14ac:dyDescent="0.4">
      <c r="A200" s="25"/>
      <c r="B200" s="134" t="s">
        <v>62</v>
      </c>
      <c r="C200" s="124" t="str">
        <f t="shared" si="71"/>
        <v>Joki Vincent</v>
      </c>
      <c r="D200" s="124" t="str">
        <f t="shared" si="72"/>
        <v>Lehtonen Lauripetteri</v>
      </c>
      <c r="E200" s="135"/>
      <c r="F200" s="132">
        <v>4</v>
      </c>
      <c r="G200" s="136">
        <v>5</v>
      </c>
      <c r="H200" s="132">
        <v>5</v>
      </c>
      <c r="I200" s="132"/>
      <c r="J200" s="132"/>
      <c r="K200" s="127">
        <f t="shared" si="73"/>
        <v>3</v>
      </c>
      <c r="L200" s="128">
        <f t="shared" si="74"/>
        <v>0</v>
      </c>
      <c r="M200" s="129">
        <f t="shared" si="75"/>
        <v>1</v>
      </c>
      <c r="N200" s="129" t="str">
        <f t="shared" si="75"/>
        <v/>
      </c>
    </row>
    <row r="201" spans="1:14" ht="15" outlineLevel="1" thickBot="1" x14ac:dyDescent="0.4">
      <c r="A201" s="25"/>
      <c r="B201" s="137" t="s">
        <v>63</v>
      </c>
      <c r="C201" s="124" t="str">
        <f t="shared" ref="C201:C202" si="76">IF(C193&gt;"",C193,"")</f>
        <v>Kahlos Juho</v>
      </c>
      <c r="D201" s="124" t="str">
        <f t="shared" ref="D201" si="77">IF(G194&gt;"",G194,"")</f>
        <v>Tuovinen Niklas</v>
      </c>
      <c r="E201" s="138"/>
      <c r="F201" s="139"/>
      <c r="G201" s="140"/>
      <c r="H201" s="139"/>
      <c r="I201" s="139"/>
      <c r="J201" s="139"/>
      <c r="K201" s="127" t="str">
        <f t="shared" si="73"/>
        <v/>
      </c>
      <c r="L201" s="128" t="str">
        <f t="shared" si="74"/>
        <v/>
      </c>
      <c r="M201" s="129" t="str">
        <f t="shared" si="75"/>
        <v/>
      </c>
      <c r="N201" s="129" t="str">
        <f t="shared" si="75"/>
        <v/>
      </c>
    </row>
    <row r="202" spans="1:14" outlineLevel="1" x14ac:dyDescent="0.35">
      <c r="A202" s="25"/>
      <c r="B202" s="130" t="s">
        <v>64</v>
      </c>
      <c r="C202" s="124" t="str">
        <f t="shared" si="76"/>
        <v>Taive Valtteri</v>
      </c>
      <c r="D202" s="124" t="str">
        <f t="shared" ref="D202" si="78">IF(G193&gt;"",G193,"")</f>
        <v>Selvenius Mikael</v>
      </c>
      <c r="E202" s="131"/>
      <c r="F202" s="133"/>
      <c r="G202" s="141"/>
      <c r="H202" s="133"/>
      <c r="I202" s="133"/>
      <c r="J202" s="133"/>
      <c r="K202" s="127" t="str">
        <f t="shared" si="73"/>
        <v/>
      </c>
      <c r="L202" s="128" t="str">
        <f t="shared" si="74"/>
        <v/>
      </c>
      <c r="M202" s="129" t="str">
        <f t="shared" si="75"/>
        <v/>
      </c>
      <c r="N202" s="129" t="str">
        <f t="shared" si="75"/>
        <v/>
      </c>
    </row>
    <row r="203" spans="1:14" ht="15.5" outlineLevel="1" x14ac:dyDescent="0.35">
      <c r="A203" s="25"/>
      <c r="B203" s="116"/>
      <c r="C203" s="93"/>
      <c r="D203" s="93"/>
      <c r="E203" s="93"/>
      <c r="F203" s="93"/>
      <c r="G203" s="93"/>
      <c r="H203" s="93"/>
      <c r="I203" s="258" t="s">
        <v>65</v>
      </c>
      <c r="J203" s="259"/>
      <c r="K203" s="142">
        <f t="shared" ref="K203:N203" si="79">SUM(K198:K202)</f>
        <v>9</v>
      </c>
      <c r="L203" s="142">
        <f t="shared" si="79"/>
        <v>0</v>
      </c>
      <c r="M203" s="142">
        <f t="shared" si="79"/>
        <v>3</v>
      </c>
      <c r="N203" s="142">
        <f t="shared" si="79"/>
        <v>0</v>
      </c>
    </row>
    <row r="204" spans="1:14" ht="15.5" outlineLevel="1" x14ac:dyDescent="0.35">
      <c r="A204" s="25"/>
      <c r="B204" s="143" t="s">
        <v>66</v>
      </c>
      <c r="C204" s="93"/>
      <c r="D204" s="93"/>
      <c r="E204" s="93"/>
      <c r="F204" s="93"/>
      <c r="G204" s="93"/>
      <c r="H204" s="93"/>
      <c r="I204" s="93"/>
      <c r="J204" s="93"/>
      <c r="K204" s="93"/>
      <c r="L204" s="93"/>
      <c r="M204" s="93"/>
      <c r="N204" s="144"/>
    </row>
    <row r="205" spans="1:14" ht="15.5" outlineLevel="1" x14ac:dyDescent="0.35">
      <c r="A205" s="25"/>
      <c r="B205" s="145" t="s">
        <v>67</v>
      </c>
      <c r="C205" s="146"/>
      <c r="D205" s="146" t="s">
        <v>68</v>
      </c>
      <c r="E205" s="91"/>
      <c r="F205" s="146"/>
      <c r="G205" s="146" t="s">
        <v>17</v>
      </c>
      <c r="H205" s="91"/>
      <c r="I205" s="146"/>
      <c r="J205" s="147" t="s">
        <v>69</v>
      </c>
      <c r="K205" s="98"/>
      <c r="L205" s="93"/>
      <c r="M205" s="93"/>
      <c r="N205" s="144"/>
    </row>
    <row r="206" spans="1:14" ht="18.5" outlineLevel="1" thickBot="1" x14ac:dyDescent="0.4">
      <c r="A206" s="25"/>
      <c r="B206" s="116"/>
      <c r="C206" s="93"/>
      <c r="D206" s="93"/>
      <c r="E206" s="93"/>
      <c r="F206" s="93"/>
      <c r="G206" s="93"/>
      <c r="H206" s="93"/>
      <c r="I206" s="93"/>
      <c r="J206" s="236" t="str">
        <f t="shared" ref="J206" si="80">IF(M203=3,C192,IF(N203=3,G192,""))</f>
        <v>TIP-70 2</v>
      </c>
      <c r="K206" s="236"/>
      <c r="L206" s="236"/>
      <c r="M206" s="236"/>
      <c r="N206" s="237"/>
    </row>
    <row r="207" spans="1:14" ht="18.5" outlineLevel="1" thickBot="1" x14ac:dyDescent="0.4">
      <c r="A207" s="25"/>
      <c r="B207" s="148"/>
      <c r="C207" s="149"/>
      <c r="D207" s="149"/>
      <c r="E207" s="149"/>
      <c r="F207" s="149"/>
      <c r="G207" s="149"/>
      <c r="H207" s="149"/>
      <c r="I207" s="149"/>
      <c r="J207" s="150"/>
      <c r="K207" s="150"/>
      <c r="L207" s="150"/>
      <c r="M207" s="150"/>
      <c r="N207" s="151"/>
    </row>
    <row r="208" spans="1:14" ht="15" thickTop="1" x14ac:dyDescent="0.35">
      <c r="A208" s="25"/>
    </row>
    <row r="209" spans="1:14" ht="15" thickBot="1" x14ac:dyDescent="0.4">
      <c r="A209" s="86" t="s">
        <v>433</v>
      </c>
    </row>
    <row r="210" spans="1:14" ht="16" outlineLevel="1" thickTop="1" x14ac:dyDescent="0.35">
      <c r="A210" s="25"/>
      <c r="B210" s="87"/>
      <c r="C210" s="88"/>
      <c r="D210" s="89"/>
      <c r="E210" s="89"/>
      <c r="F210" s="238" t="s">
        <v>38</v>
      </c>
      <c r="G210" s="239"/>
      <c r="H210" s="240" t="s">
        <v>187</v>
      </c>
      <c r="I210" s="241"/>
      <c r="J210" s="241"/>
      <c r="K210" s="241"/>
      <c r="L210" s="241"/>
      <c r="M210" s="241"/>
      <c r="N210" s="242"/>
    </row>
    <row r="211" spans="1:14" ht="15.5" outlineLevel="1" x14ac:dyDescent="0.35">
      <c r="A211" s="25"/>
      <c r="B211" s="90"/>
      <c r="C211" s="91"/>
      <c r="D211" s="92"/>
      <c r="E211" s="93"/>
      <c r="F211" s="243" t="s">
        <v>39</v>
      </c>
      <c r="G211" s="244"/>
      <c r="H211" s="245" t="s">
        <v>25</v>
      </c>
      <c r="I211" s="246"/>
      <c r="J211" s="246"/>
      <c r="K211" s="246"/>
      <c r="L211" s="246"/>
      <c r="M211" s="246"/>
      <c r="N211" s="247"/>
    </row>
    <row r="212" spans="1:14" ht="15.5" outlineLevel="1" x14ac:dyDescent="0.35">
      <c r="A212" s="25"/>
      <c r="B212" s="94"/>
      <c r="C212" s="95"/>
      <c r="D212" s="93"/>
      <c r="E212" s="93"/>
      <c r="F212" s="248" t="s">
        <v>40</v>
      </c>
      <c r="G212" s="249"/>
      <c r="H212" s="250" t="s">
        <v>152</v>
      </c>
      <c r="I212" s="251"/>
      <c r="J212" s="251"/>
      <c r="K212" s="251"/>
      <c r="L212" s="251"/>
      <c r="M212" s="251"/>
      <c r="N212" s="252"/>
    </row>
    <row r="213" spans="1:14" ht="20.5" outlineLevel="1" thickBot="1" x14ac:dyDescent="0.45">
      <c r="A213" s="25"/>
      <c r="B213" s="96"/>
      <c r="C213" s="97" t="s">
        <v>41</v>
      </c>
      <c r="D213" s="98"/>
      <c r="E213" s="93"/>
      <c r="F213" s="260" t="s">
        <v>42</v>
      </c>
      <c r="G213" s="261"/>
      <c r="H213" s="301">
        <v>44114</v>
      </c>
      <c r="I213" s="302"/>
      <c r="J213" s="303"/>
      <c r="K213" s="99" t="s">
        <v>43</v>
      </c>
      <c r="L213" s="262"/>
      <c r="M213" s="263"/>
      <c r="N213" s="264"/>
    </row>
    <row r="214" spans="1:14" ht="16" outlineLevel="1" thickTop="1" x14ac:dyDescent="0.35">
      <c r="A214" s="25"/>
      <c r="B214" s="100"/>
      <c r="C214" s="101"/>
      <c r="D214" s="93"/>
      <c r="E214" s="93"/>
      <c r="F214" s="102"/>
      <c r="G214" s="101"/>
      <c r="H214" s="101"/>
      <c r="I214" s="103"/>
      <c r="J214" s="104"/>
      <c r="K214" s="105"/>
      <c r="L214" s="105"/>
      <c r="M214" s="105"/>
      <c r="N214" s="106"/>
    </row>
    <row r="215" spans="1:14" ht="16" outlineLevel="1" thickBot="1" x14ac:dyDescent="0.4">
      <c r="A215" s="25"/>
      <c r="B215" s="107" t="s">
        <v>44</v>
      </c>
      <c r="C215" s="265" t="s">
        <v>31</v>
      </c>
      <c r="D215" s="266"/>
      <c r="E215" s="108"/>
      <c r="F215" s="109" t="s">
        <v>45</v>
      </c>
      <c r="G215" s="265" t="s">
        <v>177</v>
      </c>
      <c r="H215" s="267"/>
      <c r="I215" s="267"/>
      <c r="J215" s="267"/>
      <c r="K215" s="267"/>
      <c r="L215" s="267"/>
      <c r="M215" s="267"/>
      <c r="N215" s="268"/>
    </row>
    <row r="216" spans="1:14" outlineLevel="1" x14ac:dyDescent="0.35">
      <c r="A216" s="25"/>
      <c r="B216" s="110" t="s">
        <v>46</v>
      </c>
      <c r="C216" s="269" t="s">
        <v>315</v>
      </c>
      <c r="D216" s="270"/>
      <c r="E216" s="111"/>
      <c r="F216" s="112" t="s">
        <v>47</v>
      </c>
      <c r="G216" s="269" t="s">
        <v>209</v>
      </c>
      <c r="H216" s="271"/>
      <c r="I216" s="271"/>
      <c r="J216" s="271"/>
      <c r="K216" s="271"/>
      <c r="L216" s="271"/>
      <c r="M216" s="271"/>
      <c r="N216" s="272"/>
    </row>
    <row r="217" spans="1:14" outlineLevel="1" x14ac:dyDescent="0.35">
      <c r="A217" s="25"/>
      <c r="B217" s="113" t="s">
        <v>48</v>
      </c>
      <c r="C217" s="273" t="s">
        <v>314</v>
      </c>
      <c r="D217" s="274"/>
      <c r="E217" s="111"/>
      <c r="F217" s="114" t="s">
        <v>49</v>
      </c>
      <c r="G217" s="253"/>
      <c r="H217" s="254"/>
      <c r="I217" s="254"/>
      <c r="J217" s="254"/>
      <c r="K217" s="254"/>
      <c r="L217" s="254"/>
      <c r="M217" s="254"/>
      <c r="N217" s="255"/>
    </row>
    <row r="218" spans="1:14" outlineLevel="1" x14ac:dyDescent="0.35">
      <c r="A218" s="25"/>
      <c r="B218" s="113" t="s">
        <v>50</v>
      </c>
      <c r="C218" s="273" t="s">
        <v>316</v>
      </c>
      <c r="D218" s="274"/>
      <c r="E218" s="111"/>
      <c r="F218" s="115" t="s">
        <v>51</v>
      </c>
      <c r="G218" s="253" t="s">
        <v>203</v>
      </c>
      <c r="H218" s="254"/>
      <c r="I218" s="254"/>
      <c r="J218" s="254"/>
      <c r="K218" s="254"/>
      <c r="L218" s="254"/>
      <c r="M218" s="254"/>
      <c r="N218" s="255"/>
    </row>
    <row r="219" spans="1:14" ht="15.5" outlineLevel="1" x14ac:dyDescent="0.35">
      <c r="A219" s="25"/>
      <c r="B219" s="116"/>
      <c r="C219" s="93"/>
      <c r="D219" s="93"/>
      <c r="E219" s="93"/>
      <c r="F219" s="102"/>
      <c r="G219" s="117"/>
      <c r="H219" s="117"/>
      <c r="I219" s="117"/>
      <c r="J219" s="93"/>
      <c r="K219" s="93"/>
      <c r="L219" s="93"/>
      <c r="M219" s="118"/>
      <c r="N219" s="119"/>
    </row>
    <row r="220" spans="1:14" ht="16" outlineLevel="1" thickBot="1" x14ac:dyDescent="0.4">
      <c r="A220" s="25"/>
      <c r="B220" s="120" t="s">
        <v>52</v>
      </c>
      <c r="C220" s="93"/>
      <c r="D220" s="93"/>
      <c r="E220" s="93"/>
      <c r="F220" s="121" t="s">
        <v>53</v>
      </c>
      <c r="G220" s="121" t="s">
        <v>54</v>
      </c>
      <c r="H220" s="121" t="s">
        <v>55</v>
      </c>
      <c r="I220" s="121" t="s">
        <v>56</v>
      </c>
      <c r="J220" s="121" t="s">
        <v>57</v>
      </c>
      <c r="K220" s="256" t="s">
        <v>4</v>
      </c>
      <c r="L220" s="257"/>
      <c r="M220" s="121" t="s">
        <v>58</v>
      </c>
      <c r="N220" s="122" t="s">
        <v>59</v>
      </c>
    </row>
    <row r="221" spans="1:14" ht="15" outlineLevel="1" thickBot="1" x14ac:dyDescent="0.4">
      <c r="A221" s="25"/>
      <c r="B221" s="123" t="s">
        <v>60</v>
      </c>
      <c r="C221" s="124" t="str">
        <f t="shared" ref="C221:C223" si="81">IF(C216&gt;"",C216,"")</f>
        <v>Räsänen Aleksi</v>
      </c>
      <c r="D221" s="124" t="str">
        <f t="shared" ref="D221:D223" si="82">IF(G216&gt;"",G216,"")</f>
        <v>Ikola Jesse</v>
      </c>
      <c r="E221" s="125"/>
      <c r="F221" s="126">
        <v>7</v>
      </c>
      <c r="G221" s="126">
        <v>7</v>
      </c>
      <c r="H221" s="126">
        <v>8</v>
      </c>
      <c r="I221" s="126"/>
      <c r="J221" s="126"/>
      <c r="K221" s="127">
        <f t="shared" ref="K221:K225" si="83">IF(ISBLANK(F221),"",COUNTIF(F221:J221,"&gt;=0"))</f>
        <v>3</v>
      </c>
      <c r="L221" s="128">
        <f t="shared" ref="L221:L225" si="84">IF(ISBLANK(F221),"",(IF(LEFT(F221,1)="-",1,0)+IF(LEFT(G221,1)="-",1,0)+IF(LEFT(H221,1)="-",1,0)+IF(LEFT(I221,1)="-",1,0)+IF(LEFT(J221,1)="-",1,0)))</f>
        <v>0</v>
      </c>
      <c r="M221" s="129">
        <f t="shared" ref="M221:M225" si="85">IF(K221=3,1,"")</f>
        <v>1</v>
      </c>
      <c r="N221" s="129" t="str">
        <f t="shared" ref="N221:N225" si="86">IF(L221=3,1,"")</f>
        <v/>
      </c>
    </row>
    <row r="222" spans="1:14" ht="15" outlineLevel="1" thickBot="1" x14ac:dyDescent="0.4">
      <c r="A222" s="25"/>
      <c r="B222" s="130" t="s">
        <v>61</v>
      </c>
      <c r="C222" s="124" t="str">
        <f t="shared" si="81"/>
        <v>Pihkala Arttu</v>
      </c>
      <c r="D222" s="124" t="str">
        <f t="shared" si="82"/>
        <v/>
      </c>
      <c r="E222" s="131"/>
      <c r="F222" s="234">
        <v>0</v>
      </c>
      <c r="G222" s="133">
        <v>0</v>
      </c>
      <c r="H222" s="133">
        <v>0</v>
      </c>
      <c r="I222" s="133"/>
      <c r="J222" s="133"/>
      <c r="K222" s="127">
        <f t="shared" si="83"/>
        <v>3</v>
      </c>
      <c r="L222" s="128">
        <f t="shared" si="84"/>
        <v>0</v>
      </c>
      <c r="M222" s="129">
        <f t="shared" si="85"/>
        <v>1</v>
      </c>
      <c r="N222" s="129" t="str">
        <f t="shared" si="86"/>
        <v/>
      </c>
    </row>
    <row r="223" spans="1:14" ht="15" outlineLevel="1" thickBot="1" x14ac:dyDescent="0.4">
      <c r="A223" s="25"/>
      <c r="B223" s="134" t="s">
        <v>62</v>
      </c>
      <c r="C223" s="124" t="str">
        <f t="shared" si="81"/>
        <v>Hakaste Lauri</v>
      </c>
      <c r="D223" s="124" t="str">
        <f t="shared" si="82"/>
        <v>Ikola Aleksi</v>
      </c>
      <c r="E223" s="135"/>
      <c r="F223" s="132">
        <v>6</v>
      </c>
      <c r="G223" s="136">
        <v>6</v>
      </c>
      <c r="H223" s="132">
        <v>-9</v>
      </c>
      <c r="I223" s="132">
        <v>5</v>
      </c>
      <c r="J223" s="132"/>
      <c r="K223" s="127">
        <f t="shared" si="83"/>
        <v>3</v>
      </c>
      <c r="L223" s="128">
        <f t="shared" si="84"/>
        <v>1</v>
      </c>
      <c r="M223" s="129">
        <f t="shared" si="85"/>
        <v>1</v>
      </c>
      <c r="N223" s="129" t="str">
        <f t="shared" si="86"/>
        <v/>
      </c>
    </row>
    <row r="224" spans="1:14" ht="15" outlineLevel="1" thickBot="1" x14ac:dyDescent="0.4">
      <c r="A224" s="25"/>
      <c r="B224" s="137" t="s">
        <v>63</v>
      </c>
      <c r="C224" s="124" t="str">
        <f t="shared" ref="C224:C225" si="87">IF(C216&gt;"",C216,"")</f>
        <v>Räsänen Aleksi</v>
      </c>
      <c r="D224" s="124" t="str">
        <f t="shared" ref="D224" si="88">IF(G217&gt;"",G217,"")</f>
        <v/>
      </c>
      <c r="E224" s="138"/>
      <c r="F224" s="139"/>
      <c r="G224" s="140"/>
      <c r="H224" s="139"/>
      <c r="I224" s="139"/>
      <c r="J224" s="139"/>
      <c r="K224" s="127" t="str">
        <f t="shared" si="83"/>
        <v/>
      </c>
      <c r="L224" s="128" t="str">
        <f t="shared" si="84"/>
        <v/>
      </c>
      <c r="M224" s="129" t="str">
        <f t="shared" si="85"/>
        <v/>
      </c>
      <c r="N224" s="129" t="str">
        <f t="shared" si="86"/>
        <v/>
      </c>
    </row>
    <row r="225" spans="1:14" outlineLevel="1" x14ac:dyDescent="0.35">
      <c r="A225" s="25"/>
      <c r="B225" s="130" t="s">
        <v>64</v>
      </c>
      <c r="C225" s="124" t="str">
        <f t="shared" si="87"/>
        <v>Pihkala Arttu</v>
      </c>
      <c r="D225" s="124" t="str">
        <f t="shared" ref="D225" si="89">IF(G216&gt;"",G216,"")</f>
        <v>Ikola Jesse</v>
      </c>
      <c r="E225" s="131"/>
      <c r="F225" s="133"/>
      <c r="G225" s="141"/>
      <c r="H225" s="133"/>
      <c r="I225" s="133"/>
      <c r="J225" s="133"/>
      <c r="K225" s="127" t="str">
        <f t="shared" si="83"/>
        <v/>
      </c>
      <c r="L225" s="128" t="str">
        <f t="shared" si="84"/>
        <v/>
      </c>
      <c r="M225" s="129" t="str">
        <f t="shared" si="85"/>
        <v/>
      </c>
      <c r="N225" s="129" t="str">
        <f t="shared" si="86"/>
        <v/>
      </c>
    </row>
    <row r="226" spans="1:14" ht="15.5" outlineLevel="1" x14ac:dyDescent="0.35">
      <c r="A226" s="25"/>
      <c r="B226" s="116"/>
      <c r="C226" s="93"/>
      <c r="D226" s="93"/>
      <c r="E226" s="93"/>
      <c r="F226" s="93"/>
      <c r="G226" s="93"/>
      <c r="H226" s="93"/>
      <c r="I226" s="258" t="s">
        <v>65</v>
      </c>
      <c r="J226" s="259"/>
      <c r="K226" s="142">
        <f t="shared" ref="K226:N226" si="90">SUM(K221:K225)</f>
        <v>9</v>
      </c>
      <c r="L226" s="142">
        <f t="shared" si="90"/>
        <v>1</v>
      </c>
      <c r="M226" s="142">
        <f t="shared" si="90"/>
        <v>3</v>
      </c>
      <c r="N226" s="142">
        <f t="shared" si="90"/>
        <v>0</v>
      </c>
    </row>
    <row r="227" spans="1:14" ht="15.5" outlineLevel="1" x14ac:dyDescent="0.35">
      <c r="A227" s="25"/>
      <c r="B227" s="143" t="s">
        <v>66</v>
      </c>
      <c r="C227" s="93"/>
      <c r="D227" s="93"/>
      <c r="E227" s="93"/>
      <c r="F227" s="93"/>
      <c r="G227" s="93"/>
      <c r="H227" s="93"/>
      <c r="I227" s="93"/>
      <c r="J227" s="93"/>
      <c r="K227" s="93"/>
      <c r="L227" s="93"/>
      <c r="M227" s="93"/>
      <c r="N227" s="144"/>
    </row>
    <row r="228" spans="1:14" ht="15.5" outlineLevel="1" x14ac:dyDescent="0.35">
      <c r="A228" s="25"/>
      <c r="B228" s="145" t="s">
        <v>67</v>
      </c>
      <c r="C228" s="146"/>
      <c r="D228" s="146" t="s">
        <v>68</v>
      </c>
      <c r="E228" s="91"/>
      <c r="F228" s="146"/>
      <c r="G228" s="146" t="s">
        <v>17</v>
      </c>
      <c r="H228" s="91"/>
      <c r="I228" s="146"/>
      <c r="J228" s="147" t="s">
        <v>69</v>
      </c>
      <c r="K228" s="98"/>
      <c r="L228" s="93"/>
      <c r="M228" s="93"/>
      <c r="N228" s="144"/>
    </row>
    <row r="229" spans="1:14" ht="18.5" outlineLevel="1" thickBot="1" x14ac:dyDescent="0.4">
      <c r="A229" s="25"/>
      <c r="B229" s="116"/>
      <c r="C229" s="93"/>
      <c r="D229" s="93"/>
      <c r="E229" s="93"/>
      <c r="F229" s="93"/>
      <c r="G229" s="93"/>
      <c r="H229" s="93"/>
      <c r="I229" s="93"/>
      <c r="J229" s="236" t="str">
        <f t="shared" ref="J229" si="91">IF(M226=3,C215,IF(N226=3,G215,""))</f>
        <v>PT Espoo</v>
      </c>
      <c r="K229" s="236"/>
      <c r="L229" s="236"/>
      <c r="M229" s="236"/>
      <c r="N229" s="237"/>
    </row>
    <row r="230" spans="1:14" ht="18.5" outlineLevel="1" thickBot="1" x14ac:dyDescent="0.4">
      <c r="A230" s="25"/>
      <c r="B230" s="148"/>
      <c r="C230" s="149"/>
      <c r="D230" s="149"/>
      <c r="E230" s="149"/>
      <c r="F230" s="149"/>
      <c r="G230" s="149"/>
      <c r="H230" s="149"/>
      <c r="I230" s="149"/>
      <c r="J230" s="150"/>
      <c r="K230" s="150"/>
      <c r="L230" s="150"/>
      <c r="M230" s="150"/>
      <c r="N230" s="151"/>
    </row>
    <row r="231" spans="1:14" ht="15" thickTop="1" x14ac:dyDescent="0.35">
      <c r="A231" s="25"/>
    </row>
    <row r="232" spans="1:14" ht="15" thickBot="1" x14ac:dyDescent="0.4">
      <c r="A232" s="86" t="s">
        <v>435</v>
      </c>
    </row>
    <row r="233" spans="1:14" ht="16" outlineLevel="1" thickTop="1" x14ac:dyDescent="0.35">
      <c r="A233" s="25"/>
      <c r="B233" s="87"/>
      <c r="C233" s="88"/>
      <c r="D233" s="89"/>
      <c r="E233" s="89"/>
      <c r="F233" s="238" t="s">
        <v>38</v>
      </c>
      <c r="G233" s="239"/>
      <c r="H233" s="240" t="s">
        <v>187</v>
      </c>
      <c r="I233" s="241"/>
      <c r="J233" s="241"/>
      <c r="K233" s="241"/>
      <c r="L233" s="241"/>
      <c r="M233" s="241"/>
      <c r="N233" s="242"/>
    </row>
    <row r="234" spans="1:14" ht="15.5" outlineLevel="1" x14ac:dyDescent="0.35">
      <c r="A234" s="25"/>
      <c r="B234" s="90"/>
      <c r="C234" s="91"/>
      <c r="D234" s="92"/>
      <c r="E234" s="93"/>
      <c r="F234" s="243" t="s">
        <v>39</v>
      </c>
      <c r="G234" s="244"/>
      <c r="H234" s="245" t="s">
        <v>25</v>
      </c>
      <c r="I234" s="246"/>
      <c r="J234" s="246"/>
      <c r="K234" s="246"/>
      <c r="L234" s="246"/>
      <c r="M234" s="246"/>
      <c r="N234" s="247"/>
    </row>
    <row r="235" spans="1:14" ht="15.5" outlineLevel="1" x14ac:dyDescent="0.35">
      <c r="A235" s="25"/>
      <c r="B235" s="94"/>
      <c r="C235" s="95"/>
      <c r="D235" s="93"/>
      <c r="E235" s="93"/>
      <c r="F235" s="248" t="s">
        <v>40</v>
      </c>
      <c r="G235" s="249"/>
      <c r="H235" s="250" t="s">
        <v>152</v>
      </c>
      <c r="I235" s="251"/>
      <c r="J235" s="251"/>
      <c r="K235" s="251"/>
      <c r="L235" s="251"/>
      <c r="M235" s="251"/>
      <c r="N235" s="252"/>
    </row>
    <row r="236" spans="1:14" ht="20.5" outlineLevel="1" thickBot="1" x14ac:dyDescent="0.45">
      <c r="A236" s="25"/>
      <c r="B236" s="96"/>
      <c r="C236" s="97" t="s">
        <v>41</v>
      </c>
      <c r="D236" s="98"/>
      <c r="E236" s="93"/>
      <c r="F236" s="260" t="s">
        <v>42</v>
      </c>
      <c r="G236" s="261"/>
      <c r="H236" s="301">
        <v>44114</v>
      </c>
      <c r="I236" s="302"/>
      <c r="J236" s="303"/>
      <c r="K236" s="99" t="s">
        <v>43</v>
      </c>
      <c r="L236" s="262"/>
      <c r="M236" s="263"/>
      <c r="N236" s="264"/>
    </row>
    <row r="237" spans="1:14" ht="16" outlineLevel="1" thickTop="1" x14ac:dyDescent="0.35">
      <c r="A237" s="25"/>
      <c r="B237" s="100"/>
      <c r="C237" s="101"/>
      <c r="D237" s="93"/>
      <c r="E237" s="93"/>
      <c r="F237" s="102"/>
      <c r="G237" s="101"/>
      <c r="H237" s="101"/>
      <c r="I237" s="103"/>
      <c r="J237" s="104"/>
      <c r="K237" s="105"/>
      <c r="L237" s="105"/>
      <c r="M237" s="105"/>
      <c r="N237" s="106"/>
    </row>
    <row r="238" spans="1:14" ht="16" outlineLevel="1" thickBot="1" x14ac:dyDescent="0.4">
      <c r="A238" s="25"/>
      <c r="B238" s="107" t="s">
        <v>44</v>
      </c>
      <c r="C238" s="265" t="s">
        <v>36</v>
      </c>
      <c r="D238" s="266"/>
      <c r="E238" s="108"/>
      <c r="F238" s="109" t="s">
        <v>45</v>
      </c>
      <c r="G238" s="265" t="s">
        <v>35</v>
      </c>
      <c r="H238" s="267"/>
      <c r="I238" s="267"/>
      <c r="J238" s="267"/>
      <c r="K238" s="267"/>
      <c r="L238" s="267"/>
      <c r="M238" s="267"/>
      <c r="N238" s="268"/>
    </row>
    <row r="239" spans="1:14" outlineLevel="1" x14ac:dyDescent="0.35">
      <c r="A239" s="25"/>
      <c r="B239" s="110" t="s">
        <v>46</v>
      </c>
      <c r="C239" s="269" t="s">
        <v>118</v>
      </c>
      <c r="D239" s="270"/>
      <c r="E239" s="111"/>
      <c r="F239" s="112" t="s">
        <v>47</v>
      </c>
      <c r="G239" s="269" t="s">
        <v>90</v>
      </c>
      <c r="H239" s="271"/>
      <c r="I239" s="271"/>
      <c r="J239" s="271"/>
      <c r="K239" s="271"/>
      <c r="L239" s="271"/>
      <c r="M239" s="271"/>
      <c r="N239" s="272"/>
    </row>
    <row r="240" spans="1:14" outlineLevel="1" x14ac:dyDescent="0.35">
      <c r="A240" s="25"/>
      <c r="B240" s="113" t="s">
        <v>48</v>
      </c>
      <c r="C240" s="273" t="s">
        <v>427</v>
      </c>
      <c r="D240" s="274"/>
      <c r="E240" s="111"/>
      <c r="F240" s="114" t="s">
        <v>49</v>
      </c>
      <c r="G240" s="253" t="s">
        <v>94</v>
      </c>
      <c r="H240" s="254"/>
      <c r="I240" s="254"/>
      <c r="J240" s="254"/>
      <c r="K240" s="254"/>
      <c r="L240" s="254"/>
      <c r="M240" s="254"/>
      <c r="N240" s="255"/>
    </row>
    <row r="241" spans="1:14" outlineLevel="1" x14ac:dyDescent="0.35">
      <c r="A241" s="25"/>
      <c r="B241" s="113" t="s">
        <v>50</v>
      </c>
      <c r="C241" s="273" t="s">
        <v>428</v>
      </c>
      <c r="D241" s="274"/>
      <c r="E241" s="111"/>
      <c r="F241" s="115" t="s">
        <v>51</v>
      </c>
      <c r="G241" s="253" t="s">
        <v>190</v>
      </c>
      <c r="H241" s="254"/>
      <c r="I241" s="254"/>
      <c r="J241" s="254"/>
      <c r="K241" s="254"/>
      <c r="L241" s="254"/>
      <c r="M241" s="254"/>
      <c r="N241" s="255"/>
    </row>
    <row r="242" spans="1:14" ht="15.5" outlineLevel="1" x14ac:dyDescent="0.35">
      <c r="A242" s="25"/>
      <c r="B242" s="116"/>
      <c r="C242" s="93"/>
      <c r="D242" s="93"/>
      <c r="E242" s="93"/>
      <c r="F242" s="102"/>
      <c r="G242" s="117"/>
      <c r="H242" s="117"/>
      <c r="I242" s="117"/>
      <c r="J242" s="93"/>
      <c r="K242" s="93"/>
      <c r="L242" s="93"/>
      <c r="M242" s="118"/>
      <c r="N242" s="119"/>
    </row>
    <row r="243" spans="1:14" ht="16" outlineLevel="1" thickBot="1" x14ac:dyDescent="0.4">
      <c r="A243" s="25"/>
      <c r="B243" s="120" t="s">
        <v>52</v>
      </c>
      <c r="C243" s="93"/>
      <c r="D243" s="93"/>
      <c r="E243" s="93"/>
      <c r="F243" s="121" t="s">
        <v>53</v>
      </c>
      <c r="G243" s="121" t="s">
        <v>54</v>
      </c>
      <c r="H243" s="121" t="s">
        <v>55</v>
      </c>
      <c r="I243" s="121" t="s">
        <v>56</v>
      </c>
      <c r="J243" s="121" t="s">
        <v>57</v>
      </c>
      <c r="K243" s="256" t="s">
        <v>4</v>
      </c>
      <c r="L243" s="257"/>
      <c r="M243" s="121" t="s">
        <v>58</v>
      </c>
      <c r="N243" s="122" t="s">
        <v>59</v>
      </c>
    </row>
    <row r="244" spans="1:14" ht="15" outlineLevel="1" thickBot="1" x14ac:dyDescent="0.4">
      <c r="A244" s="25"/>
      <c r="B244" s="123" t="s">
        <v>60</v>
      </c>
      <c r="C244" s="124" t="str">
        <f t="shared" ref="C244:C246" si="92">IF(C239&gt;"",C239,"")</f>
        <v>Li Sam</v>
      </c>
      <c r="D244" s="124" t="str">
        <f t="shared" ref="D244:D246" si="93">IF(G239&gt;"",G239,"")</f>
        <v>Ylinen Matias</v>
      </c>
      <c r="E244" s="125"/>
      <c r="F244" s="126">
        <v>8</v>
      </c>
      <c r="G244" s="126">
        <v>9</v>
      </c>
      <c r="H244" s="126">
        <v>5</v>
      </c>
      <c r="I244" s="126"/>
      <c r="J244" s="126"/>
      <c r="K244" s="127">
        <f t="shared" ref="K244:K248" si="94">IF(ISBLANK(F244),"",COUNTIF(F244:J244,"&gt;=0"))</f>
        <v>3</v>
      </c>
      <c r="L244" s="128">
        <f t="shared" ref="L244:L248" si="95">IF(ISBLANK(F244),"",(IF(LEFT(F244,1)="-",1,0)+IF(LEFT(G244,1)="-",1,0)+IF(LEFT(H244,1)="-",1,0)+IF(LEFT(I244,1)="-",1,0)+IF(LEFT(J244,1)="-",1,0)))</f>
        <v>0</v>
      </c>
      <c r="M244" s="129">
        <f t="shared" ref="M244:M248" si="96">IF(K244=3,1,"")</f>
        <v>1</v>
      </c>
      <c r="N244" s="129" t="str">
        <f t="shared" ref="N244:N248" si="97">IF(L244=3,1,"")</f>
        <v/>
      </c>
    </row>
    <row r="245" spans="1:14" ht="15" outlineLevel="1" thickBot="1" x14ac:dyDescent="0.4">
      <c r="A245" s="25"/>
      <c r="B245" s="130" t="s">
        <v>61</v>
      </c>
      <c r="C245" s="124" t="str">
        <f t="shared" si="92"/>
        <v>Rahikainen Joni</v>
      </c>
      <c r="D245" s="124" t="str">
        <f t="shared" si="93"/>
        <v>Mäkelä Aaro</v>
      </c>
      <c r="E245" s="131"/>
      <c r="F245" s="234">
        <v>8</v>
      </c>
      <c r="G245" s="133">
        <v>7</v>
      </c>
      <c r="H245" s="133">
        <v>8</v>
      </c>
      <c r="I245" s="133"/>
      <c r="J245" s="133"/>
      <c r="K245" s="127">
        <f t="shared" si="94"/>
        <v>3</v>
      </c>
      <c r="L245" s="128">
        <f t="shared" si="95"/>
        <v>0</v>
      </c>
      <c r="M245" s="129">
        <f t="shared" si="96"/>
        <v>1</v>
      </c>
      <c r="N245" s="129" t="str">
        <f t="shared" si="97"/>
        <v/>
      </c>
    </row>
    <row r="246" spans="1:14" ht="15" outlineLevel="1" thickBot="1" x14ac:dyDescent="0.4">
      <c r="A246" s="25"/>
      <c r="B246" s="134" t="s">
        <v>62</v>
      </c>
      <c r="C246" s="124" t="str">
        <f t="shared" si="92"/>
        <v>Lukinmaa Olli</v>
      </c>
      <c r="D246" s="124" t="str">
        <f t="shared" si="93"/>
        <v>Afanassiev Yuri</v>
      </c>
      <c r="E246" s="135"/>
      <c r="F246" s="132">
        <v>9</v>
      </c>
      <c r="G246" s="136">
        <v>10</v>
      </c>
      <c r="H246" s="132">
        <v>-6</v>
      </c>
      <c r="I246" s="132">
        <v>-7</v>
      </c>
      <c r="J246" s="132">
        <v>-11</v>
      </c>
      <c r="K246" s="127">
        <f t="shared" si="94"/>
        <v>2</v>
      </c>
      <c r="L246" s="128">
        <f t="shared" si="95"/>
        <v>3</v>
      </c>
      <c r="M246" s="129" t="str">
        <f t="shared" si="96"/>
        <v/>
      </c>
      <c r="N246" s="129">
        <f t="shared" si="97"/>
        <v>1</v>
      </c>
    </row>
    <row r="247" spans="1:14" ht="15" outlineLevel="1" thickBot="1" x14ac:dyDescent="0.4">
      <c r="A247" s="25"/>
      <c r="B247" s="137" t="s">
        <v>63</v>
      </c>
      <c r="C247" s="124" t="str">
        <f t="shared" ref="C247:C248" si="98">IF(C239&gt;"",C239,"")</f>
        <v>Li Sam</v>
      </c>
      <c r="D247" s="124" t="str">
        <f t="shared" ref="D247" si="99">IF(G240&gt;"",G240,"")</f>
        <v>Mäkelä Aaro</v>
      </c>
      <c r="E247" s="138"/>
      <c r="F247" s="139">
        <v>-9</v>
      </c>
      <c r="G247" s="140">
        <v>8</v>
      </c>
      <c r="H247" s="139">
        <v>5</v>
      </c>
      <c r="I247" s="139">
        <v>2</v>
      </c>
      <c r="J247" s="139"/>
      <c r="K247" s="127">
        <f t="shared" si="94"/>
        <v>3</v>
      </c>
      <c r="L247" s="128">
        <f t="shared" si="95"/>
        <v>1</v>
      </c>
      <c r="M247" s="129">
        <f t="shared" si="96"/>
        <v>1</v>
      </c>
      <c r="N247" s="129" t="str">
        <f t="shared" si="97"/>
        <v/>
      </c>
    </row>
    <row r="248" spans="1:14" outlineLevel="1" x14ac:dyDescent="0.35">
      <c r="A248" s="25"/>
      <c r="B248" s="130" t="s">
        <v>64</v>
      </c>
      <c r="C248" s="124" t="str">
        <f t="shared" si="98"/>
        <v>Rahikainen Joni</v>
      </c>
      <c r="D248" s="124" t="str">
        <f t="shared" ref="D248" si="100">IF(G239&gt;"",G239,"")</f>
        <v>Ylinen Matias</v>
      </c>
      <c r="E248" s="131"/>
      <c r="F248" s="133"/>
      <c r="G248" s="141"/>
      <c r="H248" s="133"/>
      <c r="I248" s="133"/>
      <c r="J248" s="133"/>
      <c r="K248" s="127" t="str">
        <f t="shared" si="94"/>
        <v/>
      </c>
      <c r="L248" s="128" t="str">
        <f t="shared" si="95"/>
        <v/>
      </c>
      <c r="M248" s="129" t="str">
        <f t="shared" si="96"/>
        <v/>
      </c>
      <c r="N248" s="129" t="str">
        <f t="shared" si="97"/>
        <v/>
      </c>
    </row>
    <row r="249" spans="1:14" ht="15.5" outlineLevel="1" x14ac:dyDescent="0.35">
      <c r="A249" s="25"/>
      <c r="B249" s="116"/>
      <c r="C249" s="93"/>
      <c r="D249" s="93"/>
      <c r="E249" s="93"/>
      <c r="F249" s="93"/>
      <c r="G249" s="93"/>
      <c r="H249" s="93"/>
      <c r="I249" s="258" t="s">
        <v>65</v>
      </c>
      <c r="J249" s="259"/>
      <c r="K249" s="142">
        <f t="shared" ref="K249:N249" si="101">SUM(K244:K248)</f>
        <v>11</v>
      </c>
      <c r="L249" s="142">
        <f t="shared" si="101"/>
        <v>4</v>
      </c>
      <c r="M249" s="142">
        <f t="shared" si="101"/>
        <v>3</v>
      </c>
      <c r="N249" s="142">
        <f t="shared" si="101"/>
        <v>1</v>
      </c>
    </row>
    <row r="250" spans="1:14" ht="15.5" outlineLevel="1" x14ac:dyDescent="0.35">
      <c r="A250" s="25"/>
      <c r="B250" s="143" t="s">
        <v>66</v>
      </c>
      <c r="C250" s="93"/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144"/>
    </row>
    <row r="251" spans="1:14" ht="15.5" outlineLevel="1" x14ac:dyDescent="0.35">
      <c r="A251" s="25"/>
      <c r="B251" s="145" t="s">
        <v>67</v>
      </c>
      <c r="C251" s="146"/>
      <c r="D251" s="146" t="s">
        <v>68</v>
      </c>
      <c r="E251" s="91"/>
      <c r="F251" s="146"/>
      <c r="G251" s="146" t="s">
        <v>17</v>
      </c>
      <c r="H251" s="91"/>
      <c r="I251" s="146"/>
      <c r="J251" s="147" t="s">
        <v>69</v>
      </c>
      <c r="K251" s="98"/>
      <c r="L251" s="93"/>
      <c r="M251" s="93"/>
      <c r="N251" s="144"/>
    </row>
    <row r="252" spans="1:14" ht="18.5" outlineLevel="1" thickBot="1" x14ac:dyDescent="0.4">
      <c r="A252" s="25"/>
      <c r="B252" s="116"/>
      <c r="C252" s="93"/>
      <c r="D252" s="93"/>
      <c r="E252" s="93"/>
      <c r="F252" s="93"/>
      <c r="G252" s="93"/>
      <c r="H252" s="93"/>
      <c r="I252" s="93"/>
      <c r="J252" s="236" t="str">
        <f t="shared" ref="J252" si="102">IF(M249=3,C238,IF(N249=3,G238,""))</f>
        <v>PT Espoo 2</v>
      </c>
      <c r="K252" s="236"/>
      <c r="L252" s="236"/>
      <c r="M252" s="236"/>
      <c r="N252" s="237"/>
    </row>
    <row r="253" spans="1:14" ht="18.5" outlineLevel="1" thickBot="1" x14ac:dyDescent="0.4">
      <c r="A253" s="25"/>
      <c r="B253" s="148"/>
      <c r="C253" s="149"/>
      <c r="D253" s="149"/>
      <c r="E253" s="149"/>
      <c r="F253" s="149"/>
      <c r="G253" s="149"/>
      <c r="H253" s="149"/>
      <c r="I253" s="149"/>
      <c r="J253" s="150"/>
      <c r="K253" s="150"/>
      <c r="L253" s="150"/>
      <c r="M253" s="150"/>
      <c r="N253" s="151"/>
    </row>
    <row r="254" spans="1:14" ht="15" thickTop="1" x14ac:dyDescent="0.35">
      <c r="A254" s="25"/>
    </row>
    <row r="255" spans="1:14" ht="15" thickBot="1" x14ac:dyDescent="0.4">
      <c r="A255" s="86" t="s">
        <v>326</v>
      </c>
    </row>
    <row r="256" spans="1:14" ht="16" outlineLevel="1" thickTop="1" x14ac:dyDescent="0.35">
      <c r="A256" s="25"/>
      <c r="B256" s="87"/>
      <c r="C256" s="88"/>
      <c r="D256" s="89"/>
      <c r="E256" s="89"/>
      <c r="F256" s="238" t="s">
        <v>38</v>
      </c>
      <c r="G256" s="239"/>
      <c r="H256" s="240" t="s">
        <v>187</v>
      </c>
      <c r="I256" s="241"/>
      <c r="J256" s="241"/>
      <c r="K256" s="241"/>
      <c r="L256" s="241"/>
      <c r="M256" s="241"/>
      <c r="N256" s="242"/>
    </row>
    <row r="257" spans="1:14" ht="15.5" outlineLevel="1" x14ac:dyDescent="0.35">
      <c r="A257" s="25"/>
      <c r="B257" s="90"/>
      <c r="C257" s="91"/>
      <c r="D257" s="92"/>
      <c r="E257" s="93"/>
      <c r="F257" s="243" t="s">
        <v>39</v>
      </c>
      <c r="G257" s="244"/>
      <c r="H257" s="245" t="s">
        <v>25</v>
      </c>
      <c r="I257" s="246"/>
      <c r="J257" s="246"/>
      <c r="K257" s="246"/>
      <c r="L257" s="246"/>
      <c r="M257" s="246"/>
      <c r="N257" s="247"/>
    </row>
    <row r="258" spans="1:14" ht="15.5" outlineLevel="1" x14ac:dyDescent="0.35">
      <c r="A258" s="25"/>
      <c r="B258" s="94"/>
      <c r="C258" s="95"/>
      <c r="D258" s="93"/>
      <c r="E258" s="93"/>
      <c r="F258" s="248" t="s">
        <v>40</v>
      </c>
      <c r="G258" s="249"/>
      <c r="H258" s="250" t="s">
        <v>152</v>
      </c>
      <c r="I258" s="251"/>
      <c r="J258" s="251"/>
      <c r="K258" s="251"/>
      <c r="L258" s="251"/>
      <c r="M258" s="251"/>
      <c r="N258" s="252"/>
    </row>
    <row r="259" spans="1:14" ht="20.5" outlineLevel="1" thickBot="1" x14ac:dyDescent="0.45">
      <c r="A259" s="25"/>
      <c r="B259" s="96"/>
      <c r="C259" s="97" t="s">
        <v>41</v>
      </c>
      <c r="D259" s="98"/>
      <c r="E259" s="93"/>
      <c r="F259" s="260" t="s">
        <v>42</v>
      </c>
      <c r="G259" s="261"/>
      <c r="H259" s="301">
        <v>44114</v>
      </c>
      <c r="I259" s="302"/>
      <c r="J259" s="303"/>
      <c r="K259" s="99" t="s">
        <v>43</v>
      </c>
      <c r="L259" s="262"/>
      <c r="M259" s="263"/>
      <c r="N259" s="264"/>
    </row>
    <row r="260" spans="1:14" ht="16" outlineLevel="1" thickTop="1" x14ac:dyDescent="0.35">
      <c r="A260" s="25"/>
      <c r="B260" s="100"/>
      <c r="C260" s="101"/>
      <c r="D260" s="93"/>
      <c r="E260" s="93"/>
      <c r="F260" s="102"/>
      <c r="G260" s="101"/>
      <c r="H260" s="101"/>
      <c r="I260" s="103"/>
      <c r="J260" s="104"/>
      <c r="K260" s="105"/>
      <c r="L260" s="105"/>
      <c r="M260" s="105"/>
      <c r="N260" s="106"/>
    </row>
    <row r="261" spans="1:14" ht="16" outlineLevel="1" thickBot="1" x14ac:dyDescent="0.4">
      <c r="A261" s="25"/>
      <c r="B261" s="107" t="s">
        <v>44</v>
      </c>
      <c r="C261" s="265" t="s">
        <v>30</v>
      </c>
      <c r="D261" s="266"/>
      <c r="E261" s="108"/>
      <c r="F261" s="109" t="s">
        <v>45</v>
      </c>
      <c r="G261" s="265" t="s">
        <v>101</v>
      </c>
      <c r="H261" s="267"/>
      <c r="I261" s="267"/>
      <c r="J261" s="267"/>
      <c r="K261" s="267"/>
      <c r="L261" s="267"/>
      <c r="M261" s="267"/>
      <c r="N261" s="268"/>
    </row>
    <row r="262" spans="1:14" outlineLevel="1" x14ac:dyDescent="0.35">
      <c r="A262" s="25"/>
      <c r="B262" s="110" t="s">
        <v>46</v>
      </c>
      <c r="C262" s="269" t="s">
        <v>317</v>
      </c>
      <c r="D262" s="270"/>
      <c r="E262" s="111"/>
      <c r="F262" s="112" t="s">
        <v>47</v>
      </c>
      <c r="G262" s="269" t="s">
        <v>197</v>
      </c>
      <c r="H262" s="271"/>
      <c r="I262" s="271"/>
      <c r="J262" s="271"/>
      <c r="K262" s="271"/>
      <c r="L262" s="271"/>
      <c r="M262" s="271"/>
      <c r="N262" s="272"/>
    </row>
    <row r="263" spans="1:14" outlineLevel="1" x14ac:dyDescent="0.35">
      <c r="A263" s="25"/>
      <c r="B263" s="113" t="s">
        <v>48</v>
      </c>
      <c r="C263" s="273" t="s">
        <v>96</v>
      </c>
      <c r="D263" s="274"/>
      <c r="E263" s="111"/>
      <c r="F263" s="114" t="s">
        <v>49</v>
      </c>
      <c r="G263" s="253" t="s">
        <v>95</v>
      </c>
      <c r="H263" s="254"/>
      <c r="I263" s="254"/>
      <c r="J263" s="254"/>
      <c r="K263" s="254"/>
      <c r="L263" s="254"/>
      <c r="M263" s="254"/>
      <c r="N263" s="255"/>
    </row>
    <row r="264" spans="1:14" outlineLevel="1" x14ac:dyDescent="0.35">
      <c r="A264" s="25"/>
      <c r="B264" s="113" t="s">
        <v>50</v>
      </c>
      <c r="C264" s="273" t="s">
        <v>229</v>
      </c>
      <c r="D264" s="274"/>
      <c r="E264" s="111"/>
      <c r="F264" s="115" t="s">
        <v>51</v>
      </c>
      <c r="G264" s="253" t="s">
        <v>89</v>
      </c>
      <c r="H264" s="254"/>
      <c r="I264" s="254"/>
      <c r="J264" s="254"/>
      <c r="K264" s="254"/>
      <c r="L264" s="254"/>
      <c r="M264" s="254"/>
      <c r="N264" s="255"/>
    </row>
    <row r="265" spans="1:14" ht="15.5" outlineLevel="1" x14ac:dyDescent="0.35">
      <c r="A265" s="25"/>
      <c r="B265" s="116"/>
      <c r="C265" s="93"/>
      <c r="D265" s="93"/>
      <c r="E265" s="93"/>
      <c r="F265" s="102"/>
      <c r="G265" s="117"/>
      <c r="H265" s="117"/>
      <c r="I265" s="117"/>
      <c r="J265" s="93"/>
      <c r="K265" s="93"/>
      <c r="L265" s="93"/>
      <c r="M265" s="118"/>
      <c r="N265" s="119"/>
    </row>
    <row r="266" spans="1:14" ht="16" outlineLevel="1" thickBot="1" x14ac:dyDescent="0.4">
      <c r="A266" s="25"/>
      <c r="B266" s="120" t="s">
        <v>52</v>
      </c>
      <c r="C266" s="93"/>
      <c r="D266" s="93"/>
      <c r="E266" s="93"/>
      <c r="F266" s="121" t="s">
        <v>53</v>
      </c>
      <c r="G266" s="121" t="s">
        <v>54</v>
      </c>
      <c r="H266" s="121" t="s">
        <v>55</v>
      </c>
      <c r="I266" s="121" t="s">
        <v>56</v>
      </c>
      <c r="J266" s="121" t="s">
        <v>57</v>
      </c>
      <c r="K266" s="256" t="s">
        <v>4</v>
      </c>
      <c r="L266" s="257"/>
      <c r="M266" s="121" t="s">
        <v>58</v>
      </c>
      <c r="N266" s="122" t="s">
        <v>59</v>
      </c>
    </row>
    <row r="267" spans="1:14" ht="15" outlineLevel="1" thickBot="1" x14ac:dyDescent="0.4">
      <c r="A267" s="25"/>
      <c r="B267" s="123" t="s">
        <v>60</v>
      </c>
      <c r="C267" s="124" t="str">
        <f t="shared" ref="C267:C269" si="103">IF(C262&gt;"",C262,"")</f>
        <v>Kylliö Joonas</v>
      </c>
      <c r="D267" s="124" t="str">
        <f t="shared" ref="D267:D269" si="104">IF(G262&gt;"",G262,"")</f>
        <v>Kahlos Juho</v>
      </c>
      <c r="E267" s="125"/>
      <c r="F267" s="126">
        <v>11</v>
      </c>
      <c r="G267" s="126">
        <v>6</v>
      </c>
      <c r="H267" s="126">
        <v>3</v>
      </c>
      <c r="I267" s="126"/>
      <c r="J267" s="126"/>
      <c r="K267" s="127">
        <f t="shared" ref="K267:K271" si="105">IF(ISBLANK(F267),"",COUNTIF(F267:J267,"&gt;=0"))</f>
        <v>3</v>
      </c>
      <c r="L267" s="128">
        <f t="shared" ref="L267:L271" si="106">IF(ISBLANK(F267),"",(IF(LEFT(F267,1)="-",1,0)+IF(LEFT(G267,1)="-",1,0)+IF(LEFT(H267,1)="-",1,0)+IF(LEFT(I267,1)="-",1,0)+IF(LEFT(J267,1)="-",1,0)))</f>
        <v>0</v>
      </c>
      <c r="M267" s="129">
        <f t="shared" ref="M267:M271" si="107">IF(K267=3,1,"")</f>
        <v>1</v>
      </c>
      <c r="N267" s="129" t="str">
        <f t="shared" ref="N267:N271" si="108">IF(L267=3,1,"")</f>
        <v/>
      </c>
    </row>
    <row r="268" spans="1:14" ht="15" outlineLevel="1" thickBot="1" x14ac:dyDescent="0.4">
      <c r="A268" s="25"/>
      <c r="B268" s="130" t="s">
        <v>61</v>
      </c>
      <c r="C268" s="124" t="str">
        <f t="shared" si="103"/>
        <v>Tran Daniel</v>
      </c>
      <c r="D268" s="124" t="str">
        <f t="shared" si="104"/>
        <v>Taive Valtteri</v>
      </c>
      <c r="E268" s="131"/>
      <c r="F268" s="234">
        <v>9</v>
      </c>
      <c r="G268" s="133">
        <v>-5</v>
      </c>
      <c r="H268" s="133">
        <v>10</v>
      </c>
      <c r="I268" s="133">
        <v>7</v>
      </c>
      <c r="J268" s="133"/>
      <c r="K268" s="127">
        <f t="shared" si="105"/>
        <v>3</v>
      </c>
      <c r="L268" s="128">
        <f t="shared" si="106"/>
        <v>1</v>
      </c>
      <c r="M268" s="129">
        <f t="shared" si="107"/>
        <v>1</v>
      </c>
      <c r="N268" s="129" t="str">
        <f t="shared" si="108"/>
        <v/>
      </c>
    </row>
    <row r="269" spans="1:14" ht="15" outlineLevel="1" thickBot="1" x14ac:dyDescent="0.4">
      <c r="A269" s="25"/>
      <c r="B269" s="134" t="s">
        <v>62</v>
      </c>
      <c r="C269" s="124" t="str">
        <f t="shared" si="103"/>
        <v>Kinnunen Vili</v>
      </c>
      <c r="D269" s="124" t="str">
        <f t="shared" si="104"/>
        <v>Joki Vincent</v>
      </c>
      <c r="E269" s="135"/>
      <c r="F269" s="132">
        <v>7</v>
      </c>
      <c r="G269" s="136">
        <v>4</v>
      </c>
      <c r="H269" s="132">
        <v>7</v>
      </c>
      <c r="I269" s="132"/>
      <c r="J269" s="132"/>
      <c r="K269" s="127">
        <f t="shared" si="105"/>
        <v>3</v>
      </c>
      <c r="L269" s="128">
        <f t="shared" si="106"/>
        <v>0</v>
      </c>
      <c r="M269" s="129">
        <f t="shared" si="107"/>
        <v>1</v>
      </c>
      <c r="N269" s="129" t="str">
        <f t="shared" si="108"/>
        <v/>
      </c>
    </row>
    <row r="270" spans="1:14" ht="15" outlineLevel="1" thickBot="1" x14ac:dyDescent="0.4">
      <c r="A270" s="25"/>
      <c r="B270" s="137" t="s">
        <v>63</v>
      </c>
      <c r="C270" s="124" t="str">
        <f t="shared" ref="C270:C271" si="109">IF(C262&gt;"",C262,"")</f>
        <v>Kylliö Joonas</v>
      </c>
      <c r="D270" s="124" t="str">
        <f t="shared" ref="D270" si="110">IF(G263&gt;"",G263,"")</f>
        <v>Taive Valtteri</v>
      </c>
      <c r="E270" s="138"/>
      <c r="F270" s="139"/>
      <c r="G270" s="140"/>
      <c r="H270" s="139"/>
      <c r="I270" s="139"/>
      <c r="J270" s="139"/>
      <c r="K270" s="127" t="str">
        <f t="shared" si="105"/>
        <v/>
      </c>
      <c r="L270" s="128" t="str">
        <f t="shared" si="106"/>
        <v/>
      </c>
      <c r="M270" s="129" t="str">
        <f t="shared" si="107"/>
        <v/>
      </c>
      <c r="N270" s="129" t="str">
        <f t="shared" si="108"/>
        <v/>
      </c>
    </row>
    <row r="271" spans="1:14" outlineLevel="1" x14ac:dyDescent="0.35">
      <c r="A271" s="25"/>
      <c r="B271" s="130" t="s">
        <v>64</v>
      </c>
      <c r="C271" s="124" t="str">
        <f t="shared" si="109"/>
        <v>Tran Daniel</v>
      </c>
      <c r="D271" s="124" t="str">
        <f t="shared" ref="D271" si="111">IF(G262&gt;"",G262,"")</f>
        <v>Kahlos Juho</v>
      </c>
      <c r="E271" s="131"/>
      <c r="F271" s="133"/>
      <c r="G271" s="141"/>
      <c r="H271" s="133"/>
      <c r="I271" s="133"/>
      <c r="J271" s="133"/>
      <c r="K271" s="127" t="str">
        <f t="shared" si="105"/>
        <v/>
      </c>
      <c r="L271" s="128" t="str">
        <f t="shared" si="106"/>
        <v/>
      </c>
      <c r="M271" s="129" t="str">
        <f t="shared" si="107"/>
        <v/>
      </c>
      <c r="N271" s="129" t="str">
        <f t="shared" si="108"/>
        <v/>
      </c>
    </row>
    <row r="272" spans="1:14" ht="15.5" outlineLevel="1" x14ac:dyDescent="0.35">
      <c r="A272" s="25"/>
      <c r="B272" s="116"/>
      <c r="C272" s="93"/>
      <c r="D272" s="93"/>
      <c r="E272" s="93"/>
      <c r="F272" s="93"/>
      <c r="G272" s="93"/>
      <c r="H272" s="93"/>
      <c r="I272" s="258" t="s">
        <v>65</v>
      </c>
      <c r="J272" s="259"/>
      <c r="K272" s="142">
        <f t="shared" ref="K272:N272" si="112">SUM(K267:K271)</f>
        <v>9</v>
      </c>
      <c r="L272" s="142">
        <f t="shared" si="112"/>
        <v>1</v>
      </c>
      <c r="M272" s="142">
        <f t="shared" si="112"/>
        <v>3</v>
      </c>
      <c r="N272" s="142">
        <f t="shared" si="112"/>
        <v>0</v>
      </c>
    </row>
    <row r="273" spans="1:14" ht="15.5" outlineLevel="1" x14ac:dyDescent="0.35">
      <c r="A273" s="25"/>
      <c r="B273" s="143" t="s">
        <v>66</v>
      </c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144"/>
    </row>
    <row r="274" spans="1:14" ht="15.5" outlineLevel="1" x14ac:dyDescent="0.35">
      <c r="A274" s="25"/>
      <c r="B274" s="145" t="s">
        <v>67</v>
      </c>
      <c r="C274" s="146"/>
      <c r="D274" s="146" t="s">
        <v>68</v>
      </c>
      <c r="E274" s="91"/>
      <c r="F274" s="146"/>
      <c r="G274" s="146" t="s">
        <v>17</v>
      </c>
      <c r="H274" s="91"/>
      <c r="I274" s="146"/>
      <c r="J274" s="147" t="s">
        <v>69</v>
      </c>
      <c r="K274" s="98"/>
      <c r="L274" s="93"/>
      <c r="M274" s="93"/>
      <c r="N274" s="144"/>
    </row>
    <row r="275" spans="1:14" ht="18.5" outlineLevel="1" thickBot="1" x14ac:dyDescent="0.4">
      <c r="A275" s="25"/>
      <c r="B275" s="116"/>
      <c r="C275" s="93"/>
      <c r="D275" s="93"/>
      <c r="E275" s="93"/>
      <c r="F275" s="93"/>
      <c r="G275" s="93"/>
      <c r="H275" s="93"/>
      <c r="I275" s="93"/>
      <c r="J275" s="236" t="str">
        <f t="shared" ref="J275" si="113">IF(M272=3,C261,IF(N272=3,G261,""))</f>
        <v>TIP-70</v>
      </c>
      <c r="K275" s="236"/>
      <c r="L275" s="236"/>
      <c r="M275" s="236"/>
      <c r="N275" s="237"/>
    </row>
    <row r="276" spans="1:14" ht="18.5" outlineLevel="1" thickBot="1" x14ac:dyDescent="0.4">
      <c r="A276" s="25"/>
      <c r="B276" s="148"/>
      <c r="C276" s="149"/>
      <c r="D276" s="149"/>
      <c r="E276" s="149"/>
      <c r="F276" s="149"/>
      <c r="G276" s="149"/>
      <c r="H276" s="149"/>
      <c r="I276" s="149"/>
      <c r="J276" s="150"/>
      <c r="K276" s="150"/>
      <c r="L276" s="150"/>
      <c r="M276" s="150"/>
      <c r="N276" s="151"/>
    </row>
    <row r="277" spans="1:14" ht="15" thickTop="1" x14ac:dyDescent="0.35">
      <c r="A277" s="25"/>
    </row>
    <row r="278" spans="1:14" ht="15" thickBot="1" x14ac:dyDescent="0.4">
      <c r="A278" s="86" t="s">
        <v>434</v>
      </c>
    </row>
    <row r="279" spans="1:14" ht="16" outlineLevel="1" thickTop="1" x14ac:dyDescent="0.35">
      <c r="A279" s="25"/>
      <c r="B279" s="87"/>
      <c r="C279" s="88"/>
      <c r="D279" s="89"/>
      <c r="E279" s="89"/>
      <c r="F279" s="238" t="s">
        <v>38</v>
      </c>
      <c r="G279" s="239"/>
      <c r="H279" s="240" t="s">
        <v>187</v>
      </c>
      <c r="I279" s="241"/>
      <c r="J279" s="241"/>
      <c r="K279" s="241"/>
      <c r="L279" s="241"/>
      <c r="M279" s="241"/>
      <c r="N279" s="242"/>
    </row>
    <row r="280" spans="1:14" ht="15.5" outlineLevel="1" x14ac:dyDescent="0.35">
      <c r="A280" s="25"/>
      <c r="B280" s="90"/>
      <c r="C280" s="91"/>
      <c r="D280" s="92"/>
      <c r="E280" s="93"/>
      <c r="F280" s="243" t="s">
        <v>39</v>
      </c>
      <c r="G280" s="244"/>
      <c r="H280" s="245" t="s">
        <v>25</v>
      </c>
      <c r="I280" s="246"/>
      <c r="J280" s="246"/>
      <c r="K280" s="246"/>
      <c r="L280" s="246"/>
      <c r="M280" s="246"/>
      <c r="N280" s="247"/>
    </row>
    <row r="281" spans="1:14" ht="15.5" outlineLevel="1" x14ac:dyDescent="0.35">
      <c r="A281" s="25"/>
      <c r="B281" s="94"/>
      <c r="C281" s="95"/>
      <c r="D281" s="93"/>
      <c r="E281" s="93"/>
      <c r="F281" s="248" t="s">
        <v>40</v>
      </c>
      <c r="G281" s="249"/>
      <c r="H281" s="250" t="s">
        <v>152</v>
      </c>
      <c r="I281" s="251"/>
      <c r="J281" s="251"/>
      <c r="K281" s="251"/>
      <c r="L281" s="251"/>
      <c r="M281" s="251"/>
      <c r="N281" s="252"/>
    </row>
    <row r="282" spans="1:14" ht="20.5" outlineLevel="1" thickBot="1" x14ac:dyDescent="0.45">
      <c r="A282" s="25"/>
      <c r="B282" s="96"/>
      <c r="C282" s="97" t="s">
        <v>41</v>
      </c>
      <c r="D282" s="98"/>
      <c r="E282" s="93"/>
      <c r="F282" s="260" t="s">
        <v>42</v>
      </c>
      <c r="G282" s="261"/>
      <c r="H282" s="301">
        <v>44114</v>
      </c>
      <c r="I282" s="302"/>
      <c r="J282" s="303"/>
      <c r="K282" s="99" t="s">
        <v>43</v>
      </c>
      <c r="L282" s="262"/>
      <c r="M282" s="263"/>
      <c r="N282" s="264"/>
    </row>
    <row r="283" spans="1:14" ht="16" outlineLevel="1" thickTop="1" x14ac:dyDescent="0.35">
      <c r="A283" s="25"/>
      <c r="B283" s="100"/>
      <c r="C283" s="101"/>
      <c r="D283" s="93"/>
      <c r="E283" s="93"/>
      <c r="F283" s="102"/>
      <c r="G283" s="101"/>
      <c r="H283" s="101"/>
      <c r="I283" s="103"/>
      <c r="J283" s="104"/>
      <c r="K283" s="105"/>
      <c r="L283" s="105"/>
      <c r="M283" s="105"/>
      <c r="N283" s="106"/>
    </row>
    <row r="284" spans="1:14" ht="16" outlineLevel="1" thickBot="1" x14ac:dyDescent="0.4">
      <c r="A284" s="25"/>
      <c r="B284" s="107" t="s">
        <v>44</v>
      </c>
      <c r="C284" s="265" t="s">
        <v>119</v>
      </c>
      <c r="D284" s="266"/>
      <c r="E284" s="108"/>
      <c r="F284" s="109" t="s">
        <v>45</v>
      </c>
      <c r="G284" s="265" t="s">
        <v>109</v>
      </c>
      <c r="H284" s="267"/>
      <c r="I284" s="267"/>
      <c r="J284" s="267"/>
      <c r="K284" s="267"/>
      <c r="L284" s="267"/>
      <c r="M284" s="267"/>
      <c r="N284" s="268"/>
    </row>
    <row r="285" spans="1:14" outlineLevel="1" x14ac:dyDescent="0.35">
      <c r="A285" s="25"/>
      <c r="B285" s="110" t="s">
        <v>46</v>
      </c>
      <c r="C285" s="269" t="s">
        <v>319</v>
      </c>
      <c r="D285" s="270"/>
      <c r="E285" s="111"/>
      <c r="F285" s="112" t="s">
        <v>47</v>
      </c>
      <c r="G285" s="269" t="s">
        <v>116</v>
      </c>
      <c r="H285" s="271"/>
      <c r="I285" s="271"/>
      <c r="J285" s="271"/>
      <c r="K285" s="271"/>
      <c r="L285" s="271"/>
      <c r="M285" s="271"/>
      <c r="N285" s="272"/>
    </row>
    <row r="286" spans="1:14" outlineLevel="1" x14ac:dyDescent="0.35">
      <c r="A286" s="25"/>
      <c r="B286" s="113" t="s">
        <v>48</v>
      </c>
      <c r="C286" s="273" t="s">
        <v>225</v>
      </c>
      <c r="D286" s="274"/>
      <c r="E286" s="111"/>
      <c r="F286" s="114" t="s">
        <v>49</v>
      </c>
      <c r="G286" s="253" t="s">
        <v>313</v>
      </c>
      <c r="H286" s="254"/>
      <c r="I286" s="254"/>
      <c r="J286" s="254"/>
      <c r="K286" s="254"/>
      <c r="L286" s="254"/>
      <c r="M286" s="254"/>
      <c r="N286" s="255"/>
    </row>
    <row r="287" spans="1:14" outlineLevel="1" x14ac:dyDescent="0.35">
      <c r="A287" s="25"/>
      <c r="B287" s="113" t="s">
        <v>50</v>
      </c>
      <c r="C287" s="273" t="s">
        <v>232</v>
      </c>
      <c r="D287" s="274"/>
      <c r="E287" s="111"/>
      <c r="F287" s="115" t="s">
        <v>51</v>
      </c>
      <c r="G287" s="253" t="s">
        <v>318</v>
      </c>
      <c r="H287" s="254"/>
      <c r="I287" s="254"/>
      <c r="J287" s="254"/>
      <c r="K287" s="254"/>
      <c r="L287" s="254"/>
      <c r="M287" s="254"/>
      <c r="N287" s="255"/>
    </row>
    <row r="288" spans="1:14" ht="15.5" outlineLevel="1" x14ac:dyDescent="0.35">
      <c r="A288" s="25"/>
      <c r="B288" s="116"/>
      <c r="C288" s="93"/>
      <c r="D288" s="93"/>
      <c r="E288" s="93"/>
      <c r="F288" s="102"/>
      <c r="G288" s="117"/>
      <c r="H288" s="117"/>
      <c r="I288" s="117"/>
      <c r="J288" s="93"/>
      <c r="K288" s="93"/>
      <c r="L288" s="93"/>
      <c r="M288" s="118"/>
      <c r="N288" s="119"/>
    </row>
    <row r="289" spans="1:14" ht="16" outlineLevel="1" thickBot="1" x14ac:dyDescent="0.4">
      <c r="A289" s="25"/>
      <c r="B289" s="120" t="s">
        <v>52</v>
      </c>
      <c r="C289" s="93"/>
      <c r="D289" s="93"/>
      <c r="E289" s="93"/>
      <c r="F289" s="121" t="s">
        <v>53</v>
      </c>
      <c r="G289" s="121" t="s">
        <v>54</v>
      </c>
      <c r="H289" s="121" t="s">
        <v>55</v>
      </c>
      <c r="I289" s="121" t="s">
        <v>56</v>
      </c>
      <c r="J289" s="121" t="s">
        <v>57</v>
      </c>
      <c r="K289" s="256" t="s">
        <v>4</v>
      </c>
      <c r="L289" s="257"/>
      <c r="M289" s="121" t="s">
        <v>58</v>
      </c>
      <c r="N289" s="122" t="s">
        <v>59</v>
      </c>
    </row>
    <row r="290" spans="1:14" ht="15" outlineLevel="1" thickBot="1" x14ac:dyDescent="0.4">
      <c r="A290" s="25"/>
      <c r="B290" s="123" t="s">
        <v>60</v>
      </c>
      <c r="C290" s="124" t="str">
        <f t="shared" ref="C290:C292" si="114">IF(C285&gt;"",C285,"")</f>
        <v>Kujala Henri</v>
      </c>
      <c r="D290" s="124" t="str">
        <f t="shared" ref="D290:D292" si="115">IF(G285&gt;"",G285,"")</f>
        <v>Vesalainen Rasmus</v>
      </c>
      <c r="E290" s="125"/>
      <c r="F290" s="126">
        <v>4</v>
      </c>
      <c r="G290" s="126">
        <v>-10</v>
      </c>
      <c r="H290" s="126">
        <v>8</v>
      </c>
      <c r="I290" s="126">
        <v>-11</v>
      </c>
      <c r="J290" s="126">
        <v>-1</v>
      </c>
      <c r="K290" s="127">
        <f t="shared" ref="K290:K294" si="116">IF(ISBLANK(F290),"",COUNTIF(F290:J290,"&gt;=0"))</f>
        <v>2</v>
      </c>
      <c r="L290" s="128">
        <f t="shared" ref="L290:L294" si="117">IF(ISBLANK(F290),"",(IF(LEFT(F290,1)="-",1,0)+IF(LEFT(G290,1)="-",1,0)+IF(LEFT(H290,1)="-",1,0)+IF(LEFT(I290,1)="-",1,0)+IF(LEFT(J290,1)="-",1,0)))</f>
        <v>3</v>
      </c>
      <c r="M290" s="129" t="str">
        <f t="shared" ref="M290:M294" si="118">IF(K290=3,1,"")</f>
        <v/>
      </c>
      <c r="N290" s="129">
        <f t="shared" ref="N290:N294" si="119">IF(L290=3,1,"")</f>
        <v>1</v>
      </c>
    </row>
    <row r="291" spans="1:14" ht="15" outlineLevel="1" thickBot="1" x14ac:dyDescent="0.4">
      <c r="A291" s="25"/>
      <c r="B291" s="130" t="s">
        <v>61</v>
      </c>
      <c r="C291" s="124" t="str">
        <f t="shared" si="114"/>
        <v>Takalo Emil</v>
      </c>
      <c r="D291" s="124" t="str">
        <f t="shared" si="115"/>
        <v>Khosravi Sam</v>
      </c>
      <c r="E291" s="131"/>
      <c r="F291" s="234">
        <v>-2</v>
      </c>
      <c r="G291" s="133">
        <v>-3</v>
      </c>
      <c r="H291" s="133">
        <v>-3</v>
      </c>
      <c r="I291" s="133"/>
      <c r="J291" s="133"/>
      <c r="K291" s="127">
        <f t="shared" si="116"/>
        <v>0</v>
      </c>
      <c r="L291" s="128">
        <f t="shared" si="117"/>
        <v>3</v>
      </c>
      <c r="M291" s="129" t="str">
        <f t="shared" si="118"/>
        <v/>
      </c>
      <c r="N291" s="129">
        <f t="shared" si="119"/>
        <v>1</v>
      </c>
    </row>
    <row r="292" spans="1:14" ht="15" outlineLevel="1" thickBot="1" x14ac:dyDescent="0.4">
      <c r="A292" s="25"/>
      <c r="B292" s="134" t="s">
        <v>62</v>
      </c>
      <c r="C292" s="124" t="str">
        <f t="shared" si="114"/>
        <v>Vaihoja Veeti</v>
      </c>
      <c r="D292" s="124" t="str">
        <f t="shared" si="115"/>
        <v>Vesalainen Matias</v>
      </c>
      <c r="E292" s="135"/>
      <c r="F292" s="132">
        <v>-3</v>
      </c>
      <c r="G292" s="136">
        <v>-2</v>
      </c>
      <c r="H292" s="132">
        <v>-3</v>
      </c>
      <c r="I292" s="132"/>
      <c r="J292" s="132"/>
      <c r="K292" s="127">
        <f t="shared" si="116"/>
        <v>0</v>
      </c>
      <c r="L292" s="128">
        <f t="shared" si="117"/>
        <v>3</v>
      </c>
      <c r="M292" s="129" t="str">
        <f t="shared" si="118"/>
        <v/>
      </c>
      <c r="N292" s="129">
        <f t="shared" si="119"/>
        <v>1</v>
      </c>
    </row>
    <row r="293" spans="1:14" ht="15" outlineLevel="1" thickBot="1" x14ac:dyDescent="0.4">
      <c r="A293" s="25"/>
      <c r="B293" s="137" t="s">
        <v>63</v>
      </c>
      <c r="C293" s="124" t="str">
        <f t="shared" ref="C293:C294" si="120">IF(C285&gt;"",C285,"")</f>
        <v>Kujala Henri</v>
      </c>
      <c r="D293" s="124" t="str">
        <f t="shared" ref="D293" si="121">IF(G286&gt;"",G286,"")</f>
        <v>Khosravi Sam</v>
      </c>
      <c r="E293" s="138"/>
      <c r="F293" s="139"/>
      <c r="G293" s="140"/>
      <c r="H293" s="139"/>
      <c r="I293" s="139"/>
      <c r="J293" s="139"/>
      <c r="K293" s="127" t="str">
        <f t="shared" si="116"/>
        <v/>
      </c>
      <c r="L293" s="128" t="str">
        <f t="shared" si="117"/>
        <v/>
      </c>
      <c r="M293" s="129" t="str">
        <f t="shared" si="118"/>
        <v/>
      </c>
      <c r="N293" s="129" t="str">
        <f t="shared" si="119"/>
        <v/>
      </c>
    </row>
    <row r="294" spans="1:14" outlineLevel="1" x14ac:dyDescent="0.35">
      <c r="A294" s="25"/>
      <c r="B294" s="130" t="s">
        <v>64</v>
      </c>
      <c r="C294" s="124" t="str">
        <f t="shared" si="120"/>
        <v>Takalo Emil</v>
      </c>
      <c r="D294" s="124" t="str">
        <f t="shared" ref="D294" si="122">IF(G285&gt;"",G285,"")</f>
        <v>Vesalainen Rasmus</v>
      </c>
      <c r="E294" s="131"/>
      <c r="F294" s="133"/>
      <c r="G294" s="141"/>
      <c r="H294" s="133"/>
      <c r="I294" s="133"/>
      <c r="J294" s="133"/>
      <c r="K294" s="127" t="str">
        <f t="shared" si="116"/>
        <v/>
      </c>
      <c r="L294" s="128" t="str">
        <f t="shared" si="117"/>
        <v/>
      </c>
      <c r="M294" s="129" t="str">
        <f t="shared" si="118"/>
        <v/>
      </c>
      <c r="N294" s="129" t="str">
        <f t="shared" si="119"/>
        <v/>
      </c>
    </row>
    <row r="295" spans="1:14" ht="15.5" outlineLevel="1" x14ac:dyDescent="0.35">
      <c r="A295" s="25"/>
      <c r="B295" s="116"/>
      <c r="C295" s="93"/>
      <c r="D295" s="93"/>
      <c r="E295" s="93"/>
      <c r="F295" s="93"/>
      <c r="G295" s="93"/>
      <c r="H295" s="93"/>
      <c r="I295" s="258" t="s">
        <v>65</v>
      </c>
      <c r="J295" s="259"/>
      <c r="K295" s="142">
        <f t="shared" ref="K295:N295" si="123">SUM(K290:K294)</f>
        <v>2</v>
      </c>
      <c r="L295" s="142">
        <f t="shared" si="123"/>
        <v>9</v>
      </c>
      <c r="M295" s="142">
        <f t="shared" si="123"/>
        <v>0</v>
      </c>
      <c r="N295" s="142">
        <f t="shared" si="123"/>
        <v>3</v>
      </c>
    </row>
    <row r="296" spans="1:14" ht="15.5" outlineLevel="1" x14ac:dyDescent="0.35">
      <c r="A296" s="25"/>
      <c r="B296" s="143" t="s">
        <v>66</v>
      </c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144"/>
    </row>
    <row r="297" spans="1:14" ht="15.5" outlineLevel="1" x14ac:dyDescent="0.35">
      <c r="A297" s="25"/>
      <c r="B297" s="145" t="s">
        <v>67</v>
      </c>
      <c r="C297" s="146"/>
      <c r="D297" s="146" t="s">
        <v>68</v>
      </c>
      <c r="E297" s="91"/>
      <c r="F297" s="146"/>
      <c r="G297" s="146" t="s">
        <v>17</v>
      </c>
      <c r="H297" s="91"/>
      <c r="I297" s="146"/>
      <c r="J297" s="147" t="s">
        <v>69</v>
      </c>
      <c r="K297" s="98"/>
      <c r="L297" s="93"/>
      <c r="M297" s="93"/>
      <c r="N297" s="144"/>
    </row>
    <row r="298" spans="1:14" ht="18.5" outlineLevel="1" thickBot="1" x14ac:dyDescent="0.4">
      <c r="A298" s="25"/>
      <c r="B298" s="116"/>
      <c r="C298" s="93"/>
      <c r="D298" s="93"/>
      <c r="E298" s="93"/>
      <c r="F298" s="93"/>
      <c r="G298" s="93"/>
      <c r="H298" s="93"/>
      <c r="I298" s="93"/>
      <c r="J298" s="236" t="str">
        <f t="shared" ref="J298" si="124">IF(M295=3,C284,IF(N295=3,G284,""))</f>
        <v>KoKa</v>
      </c>
      <c r="K298" s="236"/>
      <c r="L298" s="236"/>
      <c r="M298" s="236"/>
      <c r="N298" s="237"/>
    </row>
    <row r="299" spans="1:14" ht="18.5" outlineLevel="1" thickBot="1" x14ac:dyDescent="0.4">
      <c r="A299" s="25"/>
      <c r="B299" s="148"/>
      <c r="C299" s="149"/>
      <c r="D299" s="149"/>
      <c r="E299" s="149"/>
      <c r="F299" s="149"/>
      <c r="G299" s="149"/>
      <c r="H299" s="149"/>
      <c r="I299" s="149"/>
      <c r="J299" s="150"/>
      <c r="K299" s="150"/>
      <c r="L299" s="150"/>
      <c r="M299" s="150"/>
      <c r="N299" s="151"/>
    </row>
    <row r="300" spans="1:14" ht="15" thickTop="1" x14ac:dyDescent="0.35">
      <c r="A300" s="25"/>
    </row>
    <row r="301" spans="1:14" ht="15" thickBot="1" x14ac:dyDescent="0.4">
      <c r="A301" s="86" t="s">
        <v>329</v>
      </c>
    </row>
    <row r="302" spans="1:14" ht="16" outlineLevel="1" thickTop="1" x14ac:dyDescent="0.35">
      <c r="A302" s="25"/>
      <c r="B302" s="87"/>
      <c r="C302" s="88"/>
      <c r="D302" s="89"/>
      <c r="E302" s="89"/>
      <c r="F302" s="238" t="s">
        <v>38</v>
      </c>
      <c r="G302" s="239"/>
      <c r="H302" s="240" t="s">
        <v>187</v>
      </c>
      <c r="I302" s="241"/>
      <c r="J302" s="241"/>
      <c r="K302" s="241"/>
      <c r="L302" s="241"/>
      <c r="M302" s="241"/>
      <c r="N302" s="242"/>
    </row>
    <row r="303" spans="1:14" ht="15.5" outlineLevel="1" x14ac:dyDescent="0.35">
      <c r="A303" s="25"/>
      <c r="B303" s="90"/>
      <c r="C303" s="91"/>
      <c r="D303" s="92"/>
      <c r="E303" s="93"/>
      <c r="F303" s="243" t="s">
        <v>39</v>
      </c>
      <c r="G303" s="244"/>
      <c r="H303" s="245" t="s">
        <v>25</v>
      </c>
      <c r="I303" s="246"/>
      <c r="J303" s="246"/>
      <c r="K303" s="246"/>
      <c r="L303" s="246"/>
      <c r="M303" s="246"/>
      <c r="N303" s="247"/>
    </row>
    <row r="304" spans="1:14" ht="15.5" outlineLevel="1" x14ac:dyDescent="0.35">
      <c r="A304" s="25"/>
      <c r="B304" s="94"/>
      <c r="C304" s="95"/>
      <c r="D304" s="93"/>
      <c r="E304" s="93"/>
      <c r="F304" s="248" t="s">
        <v>40</v>
      </c>
      <c r="G304" s="249"/>
      <c r="H304" s="250" t="s">
        <v>152</v>
      </c>
      <c r="I304" s="251"/>
      <c r="J304" s="251"/>
      <c r="K304" s="251"/>
      <c r="L304" s="251"/>
      <c r="M304" s="251"/>
      <c r="N304" s="252"/>
    </row>
    <row r="305" spans="1:14" ht="20.5" outlineLevel="1" thickBot="1" x14ac:dyDescent="0.45">
      <c r="A305" s="25"/>
      <c r="B305" s="96"/>
      <c r="C305" s="97" t="s">
        <v>41</v>
      </c>
      <c r="D305" s="98"/>
      <c r="E305" s="93"/>
      <c r="F305" s="260" t="s">
        <v>42</v>
      </c>
      <c r="G305" s="261"/>
      <c r="H305" s="301">
        <v>44114</v>
      </c>
      <c r="I305" s="302"/>
      <c r="J305" s="303"/>
      <c r="K305" s="99" t="s">
        <v>43</v>
      </c>
      <c r="L305" s="262"/>
      <c r="M305" s="263"/>
      <c r="N305" s="264"/>
    </row>
    <row r="306" spans="1:14" ht="16" outlineLevel="1" thickTop="1" x14ac:dyDescent="0.35">
      <c r="A306" s="25"/>
      <c r="B306" s="100"/>
      <c r="C306" s="101"/>
      <c r="D306" s="93"/>
      <c r="E306" s="93"/>
      <c r="F306" s="102"/>
      <c r="G306" s="101"/>
      <c r="H306" s="101"/>
      <c r="I306" s="103"/>
      <c r="J306" s="104"/>
      <c r="K306" s="105"/>
      <c r="L306" s="105"/>
      <c r="M306" s="105"/>
      <c r="N306" s="106"/>
    </row>
    <row r="307" spans="1:14" ht="16" outlineLevel="1" thickBot="1" x14ac:dyDescent="0.4">
      <c r="A307" s="25"/>
      <c r="B307" s="107" t="s">
        <v>44</v>
      </c>
      <c r="C307" s="265" t="s">
        <v>31</v>
      </c>
      <c r="D307" s="266"/>
      <c r="E307" s="108"/>
      <c r="F307" s="109" t="s">
        <v>45</v>
      </c>
      <c r="G307" s="265" t="s">
        <v>36</v>
      </c>
      <c r="H307" s="267"/>
      <c r="I307" s="267"/>
      <c r="J307" s="267"/>
      <c r="K307" s="267"/>
      <c r="L307" s="267"/>
      <c r="M307" s="267"/>
      <c r="N307" s="268"/>
    </row>
    <row r="308" spans="1:14" outlineLevel="1" x14ac:dyDescent="0.35">
      <c r="A308" s="25"/>
      <c r="B308" s="110" t="s">
        <v>46</v>
      </c>
      <c r="C308" s="269" t="s">
        <v>315</v>
      </c>
      <c r="D308" s="270"/>
      <c r="E308" s="111"/>
      <c r="F308" s="112" t="s">
        <v>47</v>
      </c>
      <c r="G308" s="269" t="s">
        <v>428</v>
      </c>
      <c r="H308" s="271"/>
      <c r="I308" s="271"/>
      <c r="J308" s="271"/>
      <c r="K308" s="271"/>
      <c r="L308" s="271"/>
      <c r="M308" s="271"/>
      <c r="N308" s="272"/>
    </row>
    <row r="309" spans="1:14" outlineLevel="1" x14ac:dyDescent="0.35">
      <c r="A309" s="25"/>
      <c r="B309" s="113" t="s">
        <v>48</v>
      </c>
      <c r="C309" s="273" t="s">
        <v>314</v>
      </c>
      <c r="D309" s="274"/>
      <c r="E309" s="111"/>
      <c r="F309" s="114" t="s">
        <v>49</v>
      </c>
      <c r="G309" s="253" t="s">
        <v>118</v>
      </c>
      <c r="H309" s="254"/>
      <c r="I309" s="254"/>
      <c r="J309" s="254"/>
      <c r="K309" s="254"/>
      <c r="L309" s="254"/>
      <c r="M309" s="254"/>
      <c r="N309" s="255"/>
    </row>
    <row r="310" spans="1:14" outlineLevel="1" x14ac:dyDescent="0.35">
      <c r="A310" s="25"/>
      <c r="B310" s="113" t="s">
        <v>50</v>
      </c>
      <c r="C310" s="273" t="s">
        <v>316</v>
      </c>
      <c r="D310" s="274"/>
      <c r="E310" s="111"/>
      <c r="F310" s="115" t="s">
        <v>51</v>
      </c>
      <c r="G310" s="253" t="s">
        <v>427</v>
      </c>
      <c r="H310" s="254"/>
      <c r="I310" s="254"/>
      <c r="J310" s="254"/>
      <c r="K310" s="254"/>
      <c r="L310" s="254"/>
      <c r="M310" s="254"/>
      <c r="N310" s="255"/>
    </row>
    <row r="311" spans="1:14" ht="15.5" outlineLevel="1" x14ac:dyDescent="0.35">
      <c r="A311" s="25"/>
      <c r="B311" s="116"/>
      <c r="C311" s="93"/>
      <c r="D311" s="93"/>
      <c r="E311" s="93"/>
      <c r="F311" s="102"/>
      <c r="G311" s="117"/>
      <c r="H311" s="117"/>
      <c r="I311" s="117"/>
      <c r="J311" s="93"/>
      <c r="K311" s="93"/>
      <c r="L311" s="93"/>
      <c r="M311" s="118"/>
      <c r="N311" s="119"/>
    </row>
    <row r="312" spans="1:14" ht="16" outlineLevel="1" thickBot="1" x14ac:dyDescent="0.4">
      <c r="A312" s="25"/>
      <c r="B312" s="120" t="s">
        <v>52</v>
      </c>
      <c r="C312" s="93"/>
      <c r="D312" s="93"/>
      <c r="E312" s="93"/>
      <c r="F312" s="121" t="s">
        <v>53</v>
      </c>
      <c r="G312" s="121" t="s">
        <v>54</v>
      </c>
      <c r="H312" s="121" t="s">
        <v>55</v>
      </c>
      <c r="I312" s="121" t="s">
        <v>56</v>
      </c>
      <c r="J312" s="121" t="s">
        <v>57</v>
      </c>
      <c r="K312" s="256" t="s">
        <v>4</v>
      </c>
      <c r="L312" s="257"/>
      <c r="M312" s="121" t="s">
        <v>58</v>
      </c>
      <c r="N312" s="122" t="s">
        <v>59</v>
      </c>
    </row>
    <row r="313" spans="1:14" ht="15" outlineLevel="1" thickBot="1" x14ac:dyDescent="0.4">
      <c r="A313" s="25"/>
      <c r="B313" s="123" t="s">
        <v>60</v>
      </c>
      <c r="C313" s="124" t="str">
        <f t="shared" ref="C313:C315" si="125">IF(C308&gt;"",C308,"")</f>
        <v>Räsänen Aleksi</v>
      </c>
      <c r="D313" s="124" t="str">
        <f t="shared" ref="D313:D315" si="126">IF(G308&gt;"",G308,"")</f>
        <v>Lukinmaa Olli</v>
      </c>
      <c r="E313" s="125"/>
      <c r="F313" s="126">
        <v>9</v>
      </c>
      <c r="G313" s="126">
        <v>5</v>
      </c>
      <c r="H313" s="126">
        <v>7</v>
      </c>
      <c r="I313" s="126"/>
      <c r="J313" s="126"/>
      <c r="K313" s="127">
        <f t="shared" ref="K313:K317" si="127">IF(ISBLANK(F313),"",COUNTIF(F313:J313,"&gt;=0"))</f>
        <v>3</v>
      </c>
      <c r="L313" s="128">
        <f t="shared" ref="L313:L317" si="128">IF(ISBLANK(F313),"",(IF(LEFT(F313,1)="-",1,0)+IF(LEFT(G313,1)="-",1,0)+IF(LEFT(H313,1)="-",1,0)+IF(LEFT(I313,1)="-",1,0)+IF(LEFT(J313,1)="-",1,0)))</f>
        <v>0</v>
      </c>
      <c r="M313" s="129">
        <f t="shared" ref="M313:M317" si="129">IF(K313=3,1,"")</f>
        <v>1</v>
      </c>
      <c r="N313" s="129" t="str">
        <f t="shared" ref="N313:N317" si="130">IF(L313=3,1,"")</f>
        <v/>
      </c>
    </row>
    <row r="314" spans="1:14" ht="15" outlineLevel="1" thickBot="1" x14ac:dyDescent="0.4">
      <c r="A314" s="25"/>
      <c r="B314" s="130" t="s">
        <v>61</v>
      </c>
      <c r="C314" s="124" t="str">
        <f t="shared" si="125"/>
        <v>Pihkala Arttu</v>
      </c>
      <c r="D314" s="124" t="str">
        <f t="shared" si="126"/>
        <v>Li Sam</v>
      </c>
      <c r="E314" s="131"/>
      <c r="F314" s="234">
        <v>6</v>
      </c>
      <c r="G314" s="133">
        <v>2</v>
      </c>
      <c r="H314" s="133">
        <v>5</v>
      </c>
      <c r="I314" s="133"/>
      <c r="J314" s="133"/>
      <c r="K314" s="127">
        <f t="shared" si="127"/>
        <v>3</v>
      </c>
      <c r="L314" s="128">
        <f t="shared" si="128"/>
        <v>0</v>
      </c>
      <c r="M314" s="129">
        <f t="shared" si="129"/>
        <v>1</v>
      </c>
      <c r="N314" s="129" t="str">
        <f t="shared" si="130"/>
        <v/>
      </c>
    </row>
    <row r="315" spans="1:14" ht="15" outlineLevel="1" thickBot="1" x14ac:dyDescent="0.4">
      <c r="A315" s="25"/>
      <c r="B315" s="134" t="s">
        <v>62</v>
      </c>
      <c r="C315" s="124" t="str">
        <f t="shared" si="125"/>
        <v>Hakaste Lauri</v>
      </c>
      <c r="D315" s="124" t="str">
        <f t="shared" si="126"/>
        <v>Rahikainen Joni</v>
      </c>
      <c r="E315" s="135"/>
      <c r="F315" s="132">
        <v>5</v>
      </c>
      <c r="G315" s="136">
        <v>2</v>
      </c>
      <c r="H315" s="132">
        <v>12</v>
      </c>
      <c r="I315" s="132"/>
      <c r="J315" s="132"/>
      <c r="K315" s="127">
        <f t="shared" si="127"/>
        <v>3</v>
      </c>
      <c r="L315" s="128">
        <f t="shared" si="128"/>
        <v>0</v>
      </c>
      <c r="M315" s="129">
        <f t="shared" si="129"/>
        <v>1</v>
      </c>
      <c r="N315" s="129" t="str">
        <f t="shared" si="130"/>
        <v/>
      </c>
    </row>
    <row r="316" spans="1:14" ht="15" outlineLevel="1" thickBot="1" x14ac:dyDescent="0.4">
      <c r="A316" s="25"/>
      <c r="B316" s="137" t="s">
        <v>63</v>
      </c>
      <c r="C316" s="124" t="str">
        <f t="shared" ref="C316:C317" si="131">IF(C308&gt;"",C308,"")</f>
        <v>Räsänen Aleksi</v>
      </c>
      <c r="D316" s="124" t="str">
        <f t="shared" ref="D316" si="132">IF(G309&gt;"",G309,"")</f>
        <v>Li Sam</v>
      </c>
      <c r="E316" s="138"/>
      <c r="F316" s="139"/>
      <c r="G316" s="140"/>
      <c r="H316" s="139"/>
      <c r="I316" s="139"/>
      <c r="J316" s="139"/>
      <c r="K316" s="127" t="str">
        <f t="shared" si="127"/>
        <v/>
      </c>
      <c r="L316" s="128" t="str">
        <f t="shared" si="128"/>
        <v/>
      </c>
      <c r="M316" s="129" t="str">
        <f t="shared" si="129"/>
        <v/>
      </c>
      <c r="N316" s="129" t="str">
        <f t="shared" si="130"/>
        <v/>
      </c>
    </row>
    <row r="317" spans="1:14" outlineLevel="1" x14ac:dyDescent="0.35">
      <c r="A317" s="25"/>
      <c r="B317" s="130" t="s">
        <v>64</v>
      </c>
      <c r="C317" s="124" t="str">
        <f t="shared" si="131"/>
        <v>Pihkala Arttu</v>
      </c>
      <c r="D317" s="124" t="str">
        <f t="shared" ref="D317" si="133">IF(G308&gt;"",G308,"")</f>
        <v>Lukinmaa Olli</v>
      </c>
      <c r="E317" s="131"/>
      <c r="F317" s="133"/>
      <c r="G317" s="141"/>
      <c r="H317" s="133"/>
      <c r="I317" s="133"/>
      <c r="J317" s="133"/>
      <c r="K317" s="127" t="str">
        <f t="shared" si="127"/>
        <v/>
      </c>
      <c r="L317" s="128" t="str">
        <f t="shared" si="128"/>
        <v/>
      </c>
      <c r="M317" s="129" t="str">
        <f t="shared" si="129"/>
        <v/>
      </c>
      <c r="N317" s="129" t="str">
        <f t="shared" si="130"/>
        <v/>
      </c>
    </row>
    <row r="318" spans="1:14" ht="15.5" outlineLevel="1" x14ac:dyDescent="0.35">
      <c r="A318" s="25"/>
      <c r="B318" s="116"/>
      <c r="C318" s="93"/>
      <c r="D318" s="93"/>
      <c r="E318" s="93"/>
      <c r="F318" s="93"/>
      <c r="G318" s="93"/>
      <c r="H318" s="93"/>
      <c r="I318" s="258" t="s">
        <v>65</v>
      </c>
      <c r="J318" s="259"/>
      <c r="K318" s="142">
        <f t="shared" ref="K318:N318" si="134">SUM(K313:K317)</f>
        <v>9</v>
      </c>
      <c r="L318" s="142">
        <f t="shared" si="134"/>
        <v>0</v>
      </c>
      <c r="M318" s="142">
        <f t="shared" si="134"/>
        <v>3</v>
      </c>
      <c r="N318" s="142">
        <f t="shared" si="134"/>
        <v>0</v>
      </c>
    </row>
    <row r="319" spans="1:14" ht="15.5" outlineLevel="1" x14ac:dyDescent="0.35">
      <c r="A319" s="25"/>
      <c r="B319" s="143" t="s">
        <v>66</v>
      </c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144"/>
    </row>
    <row r="320" spans="1:14" ht="15.5" outlineLevel="1" x14ac:dyDescent="0.35">
      <c r="A320" s="25"/>
      <c r="B320" s="145" t="s">
        <v>67</v>
      </c>
      <c r="C320" s="146"/>
      <c r="D320" s="146" t="s">
        <v>68</v>
      </c>
      <c r="E320" s="91"/>
      <c r="F320" s="146"/>
      <c r="G320" s="146" t="s">
        <v>17</v>
      </c>
      <c r="H320" s="91"/>
      <c r="I320" s="146"/>
      <c r="J320" s="147" t="s">
        <v>69</v>
      </c>
      <c r="K320" s="98"/>
      <c r="L320" s="93"/>
      <c r="M320" s="93"/>
      <c r="N320" s="144"/>
    </row>
    <row r="321" spans="1:14" ht="18.5" outlineLevel="1" thickBot="1" x14ac:dyDescent="0.4">
      <c r="A321" s="25"/>
      <c r="B321" s="116"/>
      <c r="C321" s="93"/>
      <c r="D321" s="93"/>
      <c r="E321" s="93"/>
      <c r="F321" s="93"/>
      <c r="G321" s="93"/>
      <c r="H321" s="93"/>
      <c r="I321" s="93"/>
      <c r="J321" s="236" t="str">
        <f t="shared" ref="J321" si="135">IF(M318=3,C307,IF(N318=3,G307,""))</f>
        <v>PT Espoo</v>
      </c>
      <c r="K321" s="236"/>
      <c r="L321" s="236"/>
      <c r="M321" s="236"/>
      <c r="N321" s="237"/>
    </row>
    <row r="322" spans="1:14" ht="18.5" outlineLevel="1" thickBot="1" x14ac:dyDescent="0.4">
      <c r="A322" s="25"/>
      <c r="B322" s="148"/>
      <c r="C322" s="149"/>
      <c r="D322" s="149"/>
      <c r="E322" s="149"/>
      <c r="F322" s="149"/>
      <c r="G322" s="149"/>
      <c r="H322" s="149"/>
      <c r="I322" s="149"/>
      <c r="J322" s="150"/>
      <c r="K322" s="150"/>
      <c r="L322" s="150"/>
      <c r="M322" s="150"/>
      <c r="N322" s="151"/>
    </row>
    <row r="323" spans="1:14" ht="15" thickTop="1" x14ac:dyDescent="0.35">
      <c r="A323" s="25"/>
    </row>
    <row r="324" spans="1:14" ht="15" thickBot="1" x14ac:dyDescent="0.4">
      <c r="A324" s="86" t="s">
        <v>436</v>
      </c>
    </row>
    <row r="325" spans="1:14" ht="16" outlineLevel="1" thickTop="1" x14ac:dyDescent="0.35">
      <c r="A325" s="25"/>
      <c r="B325" s="87"/>
      <c r="C325" s="88"/>
      <c r="D325" s="89"/>
      <c r="E325" s="89"/>
      <c r="F325" s="238" t="s">
        <v>38</v>
      </c>
      <c r="G325" s="239"/>
      <c r="H325" s="240" t="s">
        <v>187</v>
      </c>
      <c r="I325" s="241"/>
      <c r="J325" s="241"/>
      <c r="K325" s="241"/>
      <c r="L325" s="241"/>
      <c r="M325" s="241"/>
      <c r="N325" s="242"/>
    </row>
    <row r="326" spans="1:14" ht="15.5" outlineLevel="1" x14ac:dyDescent="0.35">
      <c r="A326" s="25"/>
      <c r="B326" s="90"/>
      <c r="C326" s="91"/>
      <c r="D326" s="92"/>
      <c r="E326" s="93"/>
      <c r="F326" s="243" t="s">
        <v>39</v>
      </c>
      <c r="G326" s="244"/>
      <c r="H326" s="245" t="s">
        <v>25</v>
      </c>
      <c r="I326" s="246"/>
      <c r="J326" s="246"/>
      <c r="K326" s="246"/>
      <c r="L326" s="246"/>
      <c r="M326" s="246"/>
      <c r="N326" s="247"/>
    </row>
    <row r="327" spans="1:14" ht="15.5" outlineLevel="1" x14ac:dyDescent="0.35">
      <c r="A327" s="25"/>
      <c r="B327" s="94"/>
      <c r="C327" s="95"/>
      <c r="D327" s="93"/>
      <c r="E327" s="93"/>
      <c r="F327" s="248" t="s">
        <v>40</v>
      </c>
      <c r="G327" s="249"/>
      <c r="H327" s="250" t="s">
        <v>152</v>
      </c>
      <c r="I327" s="251"/>
      <c r="J327" s="251"/>
      <c r="K327" s="251"/>
      <c r="L327" s="251"/>
      <c r="M327" s="251"/>
      <c r="N327" s="252"/>
    </row>
    <row r="328" spans="1:14" ht="20.5" outlineLevel="1" thickBot="1" x14ac:dyDescent="0.45">
      <c r="A328" s="25"/>
      <c r="B328" s="96"/>
      <c r="C328" s="97" t="s">
        <v>41</v>
      </c>
      <c r="D328" s="98"/>
      <c r="E328" s="93"/>
      <c r="F328" s="260" t="s">
        <v>42</v>
      </c>
      <c r="G328" s="261"/>
      <c r="H328" s="301">
        <v>44114</v>
      </c>
      <c r="I328" s="302"/>
      <c r="J328" s="303"/>
      <c r="K328" s="99" t="s">
        <v>43</v>
      </c>
      <c r="L328" s="262"/>
      <c r="M328" s="263"/>
      <c r="N328" s="264"/>
    </row>
    <row r="329" spans="1:14" ht="16" outlineLevel="1" thickTop="1" x14ac:dyDescent="0.35">
      <c r="A329" s="25"/>
      <c r="B329" s="100"/>
      <c r="C329" s="101"/>
      <c r="D329" s="93"/>
      <c r="E329" s="93"/>
      <c r="F329" s="102"/>
      <c r="G329" s="101"/>
      <c r="H329" s="101"/>
      <c r="I329" s="103"/>
      <c r="J329" s="104"/>
      <c r="K329" s="105"/>
      <c r="L329" s="105"/>
      <c r="M329" s="105"/>
      <c r="N329" s="106"/>
    </row>
    <row r="330" spans="1:14" ht="16" outlineLevel="1" thickBot="1" x14ac:dyDescent="0.4">
      <c r="A330" s="25"/>
      <c r="B330" s="107" t="s">
        <v>44</v>
      </c>
      <c r="C330" s="265" t="s">
        <v>30</v>
      </c>
      <c r="D330" s="266"/>
      <c r="E330" s="108"/>
      <c r="F330" s="109" t="s">
        <v>45</v>
      </c>
      <c r="G330" s="265" t="s">
        <v>109</v>
      </c>
      <c r="H330" s="267"/>
      <c r="I330" s="267"/>
      <c r="J330" s="267"/>
      <c r="K330" s="267"/>
      <c r="L330" s="267"/>
      <c r="M330" s="267"/>
      <c r="N330" s="268"/>
    </row>
    <row r="331" spans="1:14" outlineLevel="1" x14ac:dyDescent="0.35">
      <c r="A331" s="25"/>
      <c r="B331" s="110" t="s">
        <v>46</v>
      </c>
      <c r="C331" s="269" t="s">
        <v>317</v>
      </c>
      <c r="D331" s="270"/>
      <c r="E331" s="111"/>
      <c r="F331" s="112" t="s">
        <v>47</v>
      </c>
      <c r="G331" s="269" t="s">
        <v>318</v>
      </c>
      <c r="H331" s="271"/>
      <c r="I331" s="271"/>
      <c r="J331" s="271"/>
      <c r="K331" s="271"/>
      <c r="L331" s="271"/>
      <c r="M331" s="271"/>
      <c r="N331" s="272"/>
    </row>
    <row r="332" spans="1:14" outlineLevel="1" x14ac:dyDescent="0.35">
      <c r="A332" s="25"/>
      <c r="B332" s="113" t="s">
        <v>48</v>
      </c>
      <c r="C332" s="273" t="s">
        <v>96</v>
      </c>
      <c r="D332" s="274"/>
      <c r="E332" s="111"/>
      <c r="F332" s="114" t="s">
        <v>49</v>
      </c>
      <c r="G332" s="253" t="s">
        <v>313</v>
      </c>
      <c r="H332" s="254"/>
      <c r="I332" s="254"/>
      <c r="J332" s="254"/>
      <c r="K332" s="254"/>
      <c r="L332" s="254"/>
      <c r="M332" s="254"/>
      <c r="N332" s="255"/>
    </row>
    <row r="333" spans="1:14" outlineLevel="1" x14ac:dyDescent="0.35">
      <c r="A333" s="25"/>
      <c r="B333" s="113" t="s">
        <v>50</v>
      </c>
      <c r="C333" s="273" t="s">
        <v>229</v>
      </c>
      <c r="D333" s="274"/>
      <c r="E333" s="111"/>
      <c r="F333" s="115" t="s">
        <v>51</v>
      </c>
      <c r="G333" s="253" t="s">
        <v>116</v>
      </c>
      <c r="H333" s="254"/>
      <c r="I333" s="254"/>
      <c r="J333" s="254"/>
      <c r="K333" s="254"/>
      <c r="L333" s="254"/>
      <c r="M333" s="254"/>
      <c r="N333" s="255"/>
    </row>
    <row r="334" spans="1:14" ht="15.5" outlineLevel="1" x14ac:dyDescent="0.35">
      <c r="A334" s="25"/>
      <c r="B334" s="116"/>
      <c r="C334" s="93"/>
      <c r="D334" s="93"/>
      <c r="E334" s="93"/>
      <c r="F334" s="102"/>
      <c r="G334" s="117"/>
      <c r="H334" s="117"/>
      <c r="I334" s="117"/>
      <c r="J334" s="93"/>
      <c r="K334" s="93"/>
      <c r="L334" s="93"/>
      <c r="M334" s="118"/>
      <c r="N334" s="119"/>
    </row>
    <row r="335" spans="1:14" ht="16" outlineLevel="1" thickBot="1" x14ac:dyDescent="0.4">
      <c r="A335" s="25"/>
      <c r="B335" s="120" t="s">
        <v>52</v>
      </c>
      <c r="C335" s="93"/>
      <c r="D335" s="93"/>
      <c r="E335" s="93"/>
      <c r="F335" s="121" t="s">
        <v>53</v>
      </c>
      <c r="G335" s="121" t="s">
        <v>54</v>
      </c>
      <c r="H335" s="121" t="s">
        <v>55</v>
      </c>
      <c r="I335" s="121" t="s">
        <v>56</v>
      </c>
      <c r="J335" s="121" t="s">
        <v>57</v>
      </c>
      <c r="K335" s="256" t="s">
        <v>4</v>
      </c>
      <c r="L335" s="257"/>
      <c r="M335" s="121" t="s">
        <v>58</v>
      </c>
      <c r="N335" s="122" t="s">
        <v>59</v>
      </c>
    </row>
    <row r="336" spans="1:14" ht="15" outlineLevel="1" thickBot="1" x14ac:dyDescent="0.4">
      <c r="A336" s="25"/>
      <c r="B336" s="123" t="s">
        <v>60</v>
      </c>
      <c r="C336" s="124" t="str">
        <f t="shared" ref="C336:C338" si="136">IF(C331&gt;"",C331,"")</f>
        <v>Kylliö Joonas</v>
      </c>
      <c r="D336" s="124" t="str">
        <f t="shared" ref="D336:D338" si="137">IF(G331&gt;"",G331,"")</f>
        <v>Vesalainen Matias</v>
      </c>
      <c r="E336" s="125"/>
      <c r="F336" s="126">
        <v>9</v>
      </c>
      <c r="G336" s="126">
        <v>7</v>
      </c>
      <c r="H336" s="126">
        <v>-13</v>
      </c>
      <c r="I336" s="126">
        <v>-7</v>
      </c>
      <c r="J336" s="126">
        <v>-9</v>
      </c>
      <c r="K336" s="127">
        <f t="shared" ref="K336:K340" si="138">IF(ISBLANK(F336),"",COUNTIF(F336:J336,"&gt;=0"))</f>
        <v>2</v>
      </c>
      <c r="L336" s="128">
        <f t="shared" ref="L336:L340" si="139">IF(ISBLANK(F336),"",(IF(LEFT(F336,1)="-",1,0)+IF(LEFT(G336,1)="-",1,0)+IF(LEFT(H336,1)="-",1,0)+IF(LEFT(I336,1)="-",1,0)+IF(LEFT(J336,1)="-",1,0)))</f>
        <v>3</v>
      </c>
      <c r="M336" s="129" t="str">
        <f t="shared" ref="M336:M340" si="140">IF(K336=3,1,"")</f>
        <v/>
      </c>
      <c r="N336" s="129">
        <f t="shared" ref="N336:N340" si="141">IF(L336=3,1,"")</f>
        <v>1</v>
      </c>
    </row>
    <row r="337" spans="1:14" ht="15" outlineLevel="1" thickBot="1" x14ac:dyDescent="0.4">
      <c r="A337" s="25"/>
      <c r="B337" s="130" t="s">
        <v>61</v>
      </c>
      <c r="C337" s="124" t="str">
        <f t="shared" si="136"/>
        <v>Tran Daniel</v>
      </c>
      <c r="D337" s="124" t="str">
        <f t="shared" si="137"/>
        <v>Khosravi Sam</v>
      </c>
      <c r="E337" s="131"/>
      <c r="F337" s="234">
        <v>-2</v>
      </c>
      <c r="G337" s="133">
        <v>-7</v>
      </c>
      <c r="H337" s="133">
        <v>-2</v>
      </c>
      <c r="I337" s="133"/>
      <c r="J337" s="133"/>
      <c r="K337" s="127">
        <f t="shared" si="138"/>
        <v>0</v>
      </c>
      <c r="L337" s="128">
        <f t="shared" si="139"/>
        <v>3</v>
      </c>
      <c r="M337" s="129" t="str">
        <f t="shared" si="140"/>
        <v/>
      </c>
      <c r="N337" s="129">
        <f t="shared" si="141"/>
        <v>1</v>
      </c>
    </row>
    <row r="338" spans="1:14" ht="15" outlineLevel="1" thickBot="1" x14ac:dyDescent="0.4">
      <c r="A338" s="25"/>
      <c r="B338" s="134" t="s">
        <v>62</v>
      </c>
      <c r="C338" s="124" t="str">
        <f t="shared" si="136"/>
        <v>Kinnunen Vili</v>
      </c>
      <c r="D338" s="124" t="str">
        <f t="shared" si="137"/>
        <v>Vesalainen Rasmus</v>
      </c>
      <c r="E338" s="135"/>
      <c r="F338" s="132">
        <v>-6</v>
      </c>
      <c r="G338" s="136">
        <v>-9</v>
      </c>
      <c r="H338" s="132">
        <v>11</v>
      </c>
      <c r="I338" s="132">
        <v>-5</v>
      </c>
      <c r="J338" s="132"/>
      <c r="K338" s="127">
        <f t="shared" si="138"/>
        <v>1</v>
      </c>
      <c r="L338" s="128">
        <f t="shared" si="139"/>
        <v>3</v>
      </c>
      <c r="M338" s="129" t="str">
        <f t="shared" si="140"/>
        <v/>
      </c>
      <c r="N338" s="129">
        <f t="shared" si="141"/>
        <v>1</v>
      </c>
    </row>
    <row r="339" spans="1:14" ht="15" outlineLevel="1" thickBot="1" x14ac:dyDescent="0.4">
      <c r="A339" s="25"/>
      <c r="B339" s="137" t="s">
        <v>63</v>
      </c>
      <c r="C339" s="124" t="str">
        <f t="shared" ref="C339:C340" si="142">IF(C331&gt;"",C331,"")</f>
        <v>Kylliö Joonas</v>
      </c>
      <c r="D339" s="124" t="str">
        <f t="shared" ref="D339" si="143">IF(G332&gt;"",G332,"")</f>
        <v>Khosravi Sam</v>
      </c>
      <c r="E339" s="138"/>
      <c r="F339" s="139"/>
      <c r="G339" s="140"/>
      <c r="H339" s="139"/>
      <c r="I339" s="139"/>
      <c r="J339" s="139"/>
      <c r="K339" s="127" t="str">
        <f t="shared" si="138"/>
        <v/>
      </c>
      <c r="L339" s="128" t="str">
        <f t="shared" si="139"/>
        <v/>
      </c>
      <c r="M339" s="129" t="str">
        <f t="shared" si="140"/>
        <v/>
      </c>
      <c r="N339" s="129" t="str">
        <f t="shared" si="141"/>
        <v/>
      </c>
    </row>
    <row r="340" spans="1:14" outlineLevel="1" x14ac:dyDescent="0.35">
      <c r="A340" s="25"/>
      <c r="B340" s="130" t="s">
        <v>64</v>
      </c>
      <c r="C340" s="124" t="str">
        <f t="shared" si="142"/>
        <v>Tran Daniel</v>
      </c>
      <c r="D340" s="124" t="str">
        <f t="shared" ref="D340" si="144">IF(G331&gt;"",G331,"")</f>
        <v>Vesalainen Matias</v>
      </c>
      <c r="E340" s="131"/>
      <c r="F340" s="133"/>
      <c r="G340" s="141"/>
      <c r="H340" s="133"/>
      <c r="I340" s="133"/>
      <c r="J340" s="133"/>
      <c r="K340" s="127" t="str">
        <f t="shared" si="138"/>
        <v/>
      </c>
      <c r="L340" s="128" t="str">
        <f t="shared" si="139"/>
        <v/>
      </c>
      <c r="M340" s="129" t="str">
        <f t="shared" si="140"/>
        <v/>
      </c>
      <c r="N340" s="129" t="str">
        <f t="shared" si="141"/>
        <v/>
      </c>
    </row>
    <row r="341" spans="1:14" ht="15.5" outlineLevel="1" x14ac:dyDescent="0.35">
      <c r="A341" s="25"/>
      <c r="B341" s="116"/>
      <c r="C341" s="93"/>
      <c r="D341" s="93"/>
      <c r="E341" s="93"/>
      <c r="F341" s="93"/>
      <c r="G341" s="93"/>
      <c r="H341" s="93"/>
      <c r="I341" s="258" t="s">
        <v>65</v>
      </c>
      <c r="J341" s="259"/>
      <c r="K341" s="142">
        <f t="shared" ref="K341:N341" si="145">SUM(K336:K340)</f>
        <v>3</v>
      </c>
      <c r="L341" s="142">
        <f t="shared" si="145"/>
        <v>9</v>
      </c>
      <c r="M341" s="142">
        <f t="shared" si="145"/>
        <v>0</v>
      </c>
      <c r="N341" s="142">
        <f t="shared" si="145"/>
        <v>3</v>
      </c>
    </row>
    <row r="342" spans="1:14" ht="15.5" outlineLevel="1" x14ac:dyDescent="0.35">
      <c r="A342" s="25"/>
      <c r="B342" s="143" t="s">
        <v>66</v>
      </c>
      <c r="C342" s="93"/>
      <c r="D342" s="93"/>
      <c r="E342" s="93"/>
      <c r="F342" s="93"/>
      <c r="G342" s="93"/>
      <c r="H342" s="93"/>
      <c r="I342" s="93"/>
      <c r="J342" s="93"/>
      <c r="K342" s="93"/>
      <c r="L342" s="93"/>
      <c r="M342" s="93"/>
      <c r="N342" s="144"/>
    </row>
    <row r="343" spans="1:14" ht="15.5" outlineLevel="1" x14ac:dyDescent="0.35">
      <c r="A343" s="25"/>
      <c r="B343" s="145" t="s">
        <v>67</v>
      </c>
      <c r="C343" s="146"/>
      <c r="D343" s="146" t="s">
        <v>68</v>
      </c>
      <c r="E343" s="91"/>
      <c r="F343" s="146"/>
      <c r="G343" s="146" t="s">
        <v>17</v>
      </c>
      <c r="H343" s="91"/>
      <c r="I343" s="146"/>
      <c r="J343" s="147" t="s">
        <v>69</v>
      </c>
      <c r="K343" s="98"/>
      <c r="L343" s="93"/>
      <c r="M343" s="93"/>
      <c r="N343" s="144"/>
    </row>
    <row r="344" spans="1:14" ht="18.5" outlineLevel="1" thickBot="1" x14ac:dyDescent="0.4">
      <c r="A344" s="25"/>
      <c r="B344" s="116"/>
      <c r="C344" s="93"/>
      <c r="D344" s="93"/>
      <c r="E344" s="93"/>
      <c r="F344" s="93"/>
      <c r="G344" s="93"/>
      <c r="H344" s="93"/>
      <c r="I344" s="93"/>
      <c r="J344" s="236" t="str">
        <f t="shared" ref="J344" si="146">IF(M341=3,C330,IF(N341=3,G330,""))</f>
        <v>KoKa</v>
      </c>
      <c r="K344" s="236"/>
      <c r="L344" s="236"/>
      <c r="M344" s="236"/>
      <c r="N344" s="237"/>
    </row>
    <row r="345" spans="1:14" ht="18.5" outlineLevel="1" thickBot="1" x14ac:dyDescent="0.4">
      <c r="A345" s="25"/>
      <c r="B345" s="148"/>
      <c r="C345" s="149"/>
      <c r="D345" s="149"/>
      <c r="E345" s="149"/>
      <c r="F345" s="149"/>
      <c r="G345" s="149"/>
      <c r="H345" s="149"/>
      <c r="I345" s="149"/>
      <c r="J345" s="150"/>
      <c r="K345" s="150"/>
      <c r="L345" s="150"/>
      <c r="M345" s="150"/>
      <c r="N345" s="151"/>
    </row>
    <row r="346" spans="1:14" ht="15" thickTop="1" x14ac:dyDescent="0.35">
      <c r="A346" s="25"/>
    </row>
    <row r="347" spans="1:14" ht="15" thickBot="1" x14ac:dyDescent="0.4">
      <c r="A347" s="86" t="s">
        <v>440</v>
      </c>
    </row>
    <row r="348" spans="1:14" ht="16" outlineLevel="1" thickTop="1" x14ac:dyDescent="0.35">
      <c r="A348" s="25"/>
      <c r="B348" s="87"/>
      <c r="C348" s="88"/>
      <c r="D348" s="89"/>
      <c r="E348" s="89"/>
      <c r="F348" s="238" t="s">
        <v>38</v>
      </c>
      <c r="G348" s="239"/>
      <c r="H348" s="240" t="s">
        <v>187</v>
      </c>
      <c r="I348" s="241"/>
      <c r="J348" s="241"/>
      <c r="K348" s="241"/>
      <c r="L348" s="241"/>
      <c r="M348" s="241"/>
      <c r="N348" s="242"/>
    </row>
    <row r="349" spans="1:14" ht="15.5" outlineLevel="1" x14ac:dyDescent="0.35">
      <c r="A349" s="25"/>
      <c r="B349" s="90"/>
      <c r="C349" s="91"/>
      <c r="D349" s="92"/>
      <c r="E349" s="93"/>
      <c r="F349" s="243" t="s">
        <v>39</v>
      </c>
      <c r="G349" s="244"/>
      <c r="H349" s="245" t="s">
        <v>25</v>
      </c>
      <c r="I349" s="246"/>
      <c r="J349" s="246"/>
      <c r="K349" s="246"/>
      <c r="L349" s="246"/>
      <c r="M349" s="246"/>
      <c r="N349" s="247"/>
    </row>
    <row r="350" spans="1:14" ht="15.5" outlineLevel="1" x14ac:dyDescent="0.35">
      <c r="A350" s="25"/>
      <c r="B350" s="94"/>
      <c r="C350" s="95"/>
      <c r="D350" s="93"/>
      <c r="E350" s="93"/>
      <c r="F350" s="248" t="s">
        <v>40</v>
      </c>
      <c r="G350" s="249"/>
      <c r="H350" s="250" t="s">
        <v>152</v>
      </c>
      <c r="I350" s="251"/>
      <c r="J350" s="251"/>
      <c r="K350" s="251"/>
      <c r="L350" s="251"/>
      <c r="M350" s="251"/>
      <c r="N350" s="252"/>
    </row>
    <row r="351" spans="1:14" ht="20.5" outlineLevel="1" thickBot="1" x14ac:dyDescent="0.45">
      <c r="A351" s="25"/>
      <c r="B351" s="96"/>
      <c r="C351" s="97" t="s">
        <v>41</v>
      </c>
      <c r="D351" s="98"/>
      <c r="E351" s="93"/>
      <c r="F351" s="260" t="s">
        <v>42</v>
      </c>
      <c r="G351" s="261"/>
      <c r="H351" s="301">
        <v>44114</v>
      </c>
      <c r="I351" s="302"/>
      <c r="J351" s="303"/>
      <c r="K351" s="99" t="s">
        <v>43</v>
      </c>
      <c r="L351" s="262"/>
      <c r="M351" s="263"/>
      <c r="N351" s="264"/>
    </row>
    <row r="352" spans="1:14" ht="16" outlineLevel="1" thickTop="1" x14ac:dyDescent="0.35">
      <c r="A352" s="25"/>
      <c r="B352" s="100"/>
      <c r="C352" s="101"/>
      <c r="D352" s="93"/>
      <c r="E352" s="93"/>
      <c r="F352" s="102"/>
      <c r="G352" s="101"/>
      <c r="H352" s="101"/>
      <c r="I352" s="103"/>
      <c r="J352" s="104"/>
      <c r="K352" s="105"/>
      <c r="L352" s="105"/>
      <c r="M352" s="105"/>
      <c r="N352" s="106"/>
    </row>
    <row r="353" spans="1:14" ht="16" outlineLevel="1" thickBot="1" x14ac:dyDescent="0.4">
      <c r="A353" s="25"/>
      <c r="B353" s="107" t="s">
        <v>44</v>
      </c>
      <c r="C353" s="265" t="s">
        <v>109</v>
      </c>
      <c r="D353" s="266"/>
      <c r="E353" s="108"/>
      <c r="F353" s="109" t="s">
        <v>45</v>
      </c>
      <c r="G353" s="265" t="s">
        <v>31</v>
      </c>
      <c r="H353" s="267"/>
      <c r="I353" s="267"/>
      <c r="J353" s="267"/>
      <c r="K353" s="267"/>
      <c r="L353" s="267"/>
      <c r="M353" s="267"/>
      <c r="N353" s="268"/>
    </row>
    <row r="354" spans="1:14" outlineLevel="1" x14ac:dyDescent="0.35">
      <c r="A354" s="25"/>
      <c r="B354" s="110" t="s">
        <v>46</v>
      </c>
      <c r="C354" s="269" t="s">
        <v>313</v>
      </c>
      <c r="D354" s="270"/>
      <c r="E354" s="111"/>
      <c r="F354" s="112" t="s">
        <v>47</v>
      </c>
      <c r="G354" s="269" t="s">
        <v>315</v>
      </c>
      <c r="H354" s="271"/>
      <c r="I354" s="271"/>
      <c r="J354" s="271"/>
      <c r="K354" s="271"/>
      <c r="L354" s="271"/>
      <c r="M354" s="271"/>
      <c r="N354" s="272"/>
    </row>
    <row r="355" spans="1:14" outlineLevel="1" x14ac:dyDescent="0.35">
      <c r="A355" s="25"/>
      <c r="B355" s="113" t="s">
        <v>48</v>
      </c>
      <c r="C355" s="273" t="s">
        <v>116</v>
      </c>
      <c r="D355" s="274"/>
      <c r="E355" s="111"/>
      <c r="F355" s="114" t="s">
        <v>49</v>
      </c>
      <c r="G355" s="253" t="s">
        <v>314</v>
      </c>
      <c r="H355" s="254"/>
      <c r="I355" s="254"/>
      <c r="J355" s="254"/>
      <c r="K355" s="254"/>
      <c r="L355" s="254"/>
      <c r="M355" s="254"/>
      <c r="N355" s="255"/>
    </row>
    <row r="356" spans="1:14" outlineLevel="1" x14ac:dyDescent="0.35">
      <c r="A356" s="25"/>
      <c r="B356" s="113" t="s">
        <v>50</v>
      </c>
      <c r="C356" s="273" t="s">
        <v>318</v>
      </c>
      <c r="D356" s="274"/>
      <c r="E356" s="111"/>
      <c r="F356" s="115" t="s">
        <v>51</v>
      </c>
      <c r="G356" s="253" t="s">
        <v>316</v>
      </c>
      <c r="H356" s="254"/>
      <c r="I356" s="254"/>
      <c r="J356" s="254"/>
      <c r="K356" s="254"/>
      <c r="L356" s="254"/>
      <c r="M356" s="254"/>
      <c r="N356" s="255"/>
    </row>
    <row r="357" spans="1:14" ht="15.5" outlineLevel="1" x14ac:dyDescent="0.35">
      <c r="A357" s="25"/>
      <c r="B357" s="116"/>
      <c r="C357" s="93"/>
      <c r="D357" s="93"/>
      <c r="E357" s="93"/>
      <c r="F357" s="102"/>
      <c r="G357" s="117"/>
      <c r="H357" s="117"/>
      <c r="I357" s="117"/>
      <c r="J357" s="93"/>
      <c r="K357" s="93"/>
      <c r="L357" s="93"/>
      <c r="M357" s="118"/>
      <c r="N357" s="119"/>
    </row>
    <row r="358" spans="1:14" ht="16" outlineLevel="1" thickBot="1" x14ac:dyDescent="0.4">
      <c r="A358" s="25"/>
      <c r="B358" s="120" t="s">
        <v>52</v>
      </c>
      <c r="C358" s="93"/>
      <c r="D358" s="93"/>
      <c r="E358" s="93"/>
      <c r="F358" s="121" t="s">
        <v>53</v>
      </c>
      <c r="G358" s="121" t="s">
        <v>54</v>
      </c>
      <c r="H358" s="121" t="s">
        <v>55</v>
      </c>
      <c r="I358" s="121" t="s">
        <v>56</v>
      </c>
      <c r="J358" s="121" t="s">
        <v>57</v>
      </c>
      <c r="K358" s="256" t="s">
        <v>4</v>
      </c>
      <c r="L358" s="257"/>
      <c r="M358" s="121" t="s">
        <v>58</v>
      </c>
      <c r="N358" s="122" t="s">
        <v>59</v>
      </c>
    </row>
    <row r="359" spans="1:14" ht="15" outlineLevel="1" thickBot="1" x14ac:dyDescent="0.4">
      <c r="A359" s="25"/>
      <c r="B359" s="123" t="s">
        <v>60</v>
      </c>
      <c r="C359" s="124" t="str">
        <f t="shared" ref="C359:C361" si="147">IF(C354&gt;"",C354,"")</f>
        <v>Khosravi Sam</v>
      </c>
      <c r="D359" s="124" t="str">
        <f t="shared" ref="D359:D361" si="148">IF(G354&gt;"",G354,"")</f>
        <v>Räsänen Aleksi</v>
      </c>
      <c r="E359" s="125"/>
      <c r="F359" s="126">
        <v>-5</v>
      </c>
      <c r="G359" s="126">
        <v>5</v>
      </c>
      <c r="H359" s="126">
        <v>-7</v>
      </c>
      <c r="I359" s="126">
        <v>-9</v>
      </c>
      <c r="J359" s="126"/>
      <c r="K359" s="127">
        <f t="shared" ref="K359:K363" si="149">IF(ISBLANK(F359),"",COUNTIF(F359:J359,"&gt;=0"))</f>
        <v>1</v>
      </c>
      <c r="L359" s="128">
        <f t="shared" ref="L359:L363" si="150">IF(ISBLANK(F359),"",(IF(LEFT(F359,1)="-",1,0)+IF(LEFT(G359,1)="-",1,0)+IF(LEFT(H359,1)="-",1,0)+IF(LEFT(I359,1)="-",1,0)+IF(LEFT(J359,1)="-",1,0)))</f>
        <v>3</v>
      </c>
      <c r="M359" s="129" t="str">
        <f t="shared" ref="M359:M363" si="151">IF(K359=3,1,"")</f>
        <v/>
      </c>
      <c r="N359" s="129">
        <f t="shared" ref="N359:N363" si="152">IF(L359=3,1,"")</f>
        <v>1</v>
      </c>
    </row>
    <row r="360" spans="1:14" ht="15" outlineLevel="1" thickBot="1" x14ac:dyDescent="0.4">
      <c r="A360" s="25"/>
      <c r="B360" s="130" t="s">
        <v>61</v>
      </c>
      <c r="C360" s="124" t="str">
        <f t="shared" si="147"/>
        <v>Vesalainen Rasmus</v>
      </c>
      <c r="D360" s="124" t="str">
        <f t="shared" si="148"/>
        <v>Pihkala Arttu</v>
      </c>
      <c r="E360" s="131"/>
      <c r="F360" s="234">
        <v>-9</v>
      </c>
      <c r="G360" s="133">
        <v>-10</v>
      </c>
      <c r="H360" s="133">
        <v>-10</v>
      </c>
      <c r="I360" s="133"/>
      <c r="J360" s="133"/>
      <c r="K360" s="127">
        <f t="shared" si="149"/>
        <v>0</v>
      </c>
      <c r="L360" s="128">
        <f t="shared" si="150"/>
        <v>3</v>
      </c>
      <c r="M360" s="129" t="str">
        <f t="shared" si="151"/>
        <v/>
      </c>
      <c r="N360" s="129">
        <f t="shared" si="152"/>
        <v>1</v>
      </c>
    </row>
    <row r="361" spans="1:14" ht="15" outlineLevel="1" thickBot="1" x14ac:dyDescent="0.4">
      <c r="A361" s="25"/>
      <c r="B361" s="134" t="s">
        <v>62</v>
      </c>
      <c r="C361" s="124" t="str">
        <f t="shared" si="147"/>
        <v>Vesalainen Matias</v>
      </c>
      <c r="D361" s="124" t="str">
        <f t="shared" si="148"/>
        <v>Hakaste Lauri</v>
      </c>
      <c r="E361" s="135"/>
      <c r="F361" s="132">
        <v>-4</v>
      </c>
      <c r="G361" s="136">
        <v>-4</v>
      </c>
      <c r="H361" s="132">
        <v>-7</v>
      </c>
      <c r="I361" s="132"/>
      <c r="J361" s="132"/>
      <c r="K361" s="127">
        <f t="shared" si="149"/>
        <v>0</v>
      </c>
      <c r="L361" s="128">
        <f t="shared" si="150"/>
        <v>3</v>
      </c>
      <c r="M361" s="129" t="str">
        <f t="shared" si="151"/>
        <v/>
      </c>
      <c r="N361" s="129">
        <f t="shared" si="152"/>
        <v>1</v>
      </c>
    </row>
    <row r="362" spans="1:14" ht="15" outlineLevel="1" thickBot="1" x14ac:dyDescent="0.4">
      <c r="A362" s="25"/>
      <c r="B362" s="137" t="s">
        <v>63</v>
      </c>
      <c r="C362" s="124" t="str">
        <f t="shared" ref="C362:C363" si="153">IF(C354&gt;"",C354,"")</f>
        <v>Khosravi Sam</v>
      </c>
      <c r="D362" s="124" t="str">
        <f t="shared" ref="D362" si="154">IF(G355&gt;"",G355,"")</f>
        <v>Pihkala Arttu</v>
      </c>
      <c r="E362" s="138"/>
      <c r="F362" s="139"/>
      <c r="G362" s="140"/>
      <c r="H362" s="139"/>
      <c r="I362" s="139"/>
      <c r="J362" s="139"/>
      <c r="K362" s="127" t="str">
        <f t="shared" si="149"/>
        <v/>
      </c>
      <c r="L362" s="128" t="str">
        <f t="shared" si="150"/>
        <v/>
      </c>
      <c r="M362" s="129" t="str">
        <f t="shared" si="151"/>
        <v/>
      </c>
      <c r="N362" s="129" t="str">
        <f t="shared" si="152"/>
        <v/>
      </c>
    </row>
    <row r="363" spans="1:14" outlineLevel="1" x14ac:dyDescent="0.35">
      <c r="A363" s="25"/>
      <c r="B363" s="130" t="s">
        <v>64</v>
      </c>
      <c r="C363" s="124" t="str">
        <f t="shared" si="153"/>
        <v>Vesalainen Rasmus</v>
      </c>
      <c r="D363" s="124" t="str">
        <f t="shared" ref="D363" si="155">IF(G354&gt;"",G354,"")</f>
        <v>Räsänen Aleksi</v>
      </c>
      <c r="E363" s="131"/>
      <c r="F363" s="133"/>
      <c r="G363" s="141"/>
      <c r="H363" s="133"/>
      <c r="I363" s="133"/>
      <c r="J363" s="133"/>
      <c r="K363" s="127" t="str">
        <f t="shared" si="149"/>
        <v/>
      </c>
      <c r="L363" s="128" t="str">
        <f t="shared" si="150"/>
        <v/>
      </c>
      <c r="M363" s="129" t="str">
        <f t="shared" si="151"/>
        <v/>
      </c>
      <c r="N363" s="129" t="str">
        <f t="shared" si="152"/>
        <v/>
      </c>
    </row>
    <row r="364" spans="1:14" ht="15.5" outlineLevel="1" x14ac:dyDescent="0.35">
      <c r="A364" s="25"/>
      <c r="B364" s="116"/>
      <c r="C364" s="93"/>
      <c r="D364" s="93"/>
      <c r="E364" s="93"/>
      <c r="F364" s="93"/>
      <c r="G364" s="93"/>
      <c r="H364" s="93"/>
      <c r="I364" s="258" t="s">
        <v>65</v>
      </c>
      <c r="J364" s="259"/>
      <c r="K364" s="142">
        <f t="shared" ref="K364:N364" si="156">SUM(K359:K363)</f>
        <v>1</v>
      </c>
      <c r="L364" s="142">
        <f t="shared" si="156"/>
        <v>9</v>
      </c>
      <c r="M364" s="142">
        <f t="shared" si="156"/>
        <v>0</v>
      </c>
      <c r="N364" s="142">
        <f t="shared" si="156"/>
        <v>3</v>
      </c>
    </row>
    <row r="365" spans="1:14" ht="15.5" outlineLevel="1" x14ac:dyDescent="0.35">
      <c r="A365" s="25"/>
      <c r="B365" s="143" t="s">
        <v>66</v>
      </c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  <c r="N365" s="144"/>
    </row>
    <row r="366" spans="1:14" ht="15.5" outlineLevel="1" x14ac:dyDescent="0.35">
      <c r="A366" s="25"/>
      <c r="B366" s="145" t="s">
        <v>67</v>
      </c>
      <c r="C366" s="146"/>
      <c r="D366" s="146" t="s">
        <v>68</v>
      </c>
      <c r="E366" s="91"/>
      <c r="F366" s="146"/>
      <c r="G366" s="146" t="s">
        <v>17</v>
      </c>
      <c r="H366" s="91"/>
      <c r="I366" s="146"/>
      <c r="J366" s="147" t="s">
        <v>69</v>
      </c>
      <c r="K366" s="98"/>
      <c r="L366" s="93"/>
      <c r="M366" s="93"/>
      <c r="N366" s="144"/>
    </row>
    <row r="367" spans="1:14" ht="18.5" outlineLevel="1" thickBot="1" x14ac:dyDescent="0.4">
      <c r="A367" s="25"/>
      <c r="B367" s="116"/>
      <c r="C367" s="93"/>
      <c r="D367" s="93"/>
      <c r="E367" s="93"/>
      <c r="F367" s="93"/>
      <c r="G367" s="93"/>
      <c r="H367" s="93"/>
      <c r="I367" s="93"/>
      <c r="J367" s="236" t="str">
        <f t="shared" ref="J367" si="157">IF(M364=3,C353,IF(N364=3,G353,""))</f>
        <v>PT Espoo</v>
      </c>
      <c r="K367" s="236"/>
      <c r="L367" s="236"/>
      <c r="M367" s="236"/>
      <c r="N367" s="237"/>
    </row>
    <row r="368" spans="1:14" ht="18.5" outlineLevel="1" thickBot="1" x14ac:dyDescent="0.4">
      <c r="A368" s="25"/>
      <c r="B368" s="148"/>
      <c r="C368" s="149"/>
      <c r="D368" s="149"/>
      <c r="E368" s="149"/>
      <c r="F368" s="149"/>
      <c r="G368" s="149"/>
      <c r="H368" s="149"/>
      <c r="I368" s="149"/>
      <c r="J368" s="150"/>
      <c r="K368" s="150"/>
      <c r="L368" s="150"/>
      <c r="M368" s="150"/>
      <c r="N368" s="151"/>
    </row>
    <row r="369" spans="1:16" ht="15" thickTop="1" x14ac:dyDescent="0.35">
      <c r="A369" s="25"/>
    </row>
    <row r="370" spans="1:16" ht="15" thickBot="1" x14ac:dyDescent="0.4">
      <c r="A370" s="86" t="s">
        <v>439</v>
      </c>
    </row>
    <row r="371" spans="1:16" ht="16" outlineLevel="1" thickTop="1" x14ac:dyDescent="0.35">
      <c r="A371" s="25"/>
      <c r="B371" s="87"/>
      <c r="C371" s="88"/>
      <c r="D371" s="89"/>
      <c r="E371" s="89"/>
      <c r="F371" s="238" t="s">
        <v>38</v>
      </c>
      <c r="G371" s="239"/>
      <c r="H371" s="240" t="s">
        <v>187</v>
      </c>
      <c r="I371" s="241"/>
      <c r="J371" s="241"/>
      <c r="K371" s="241"/>
      <c r="L371" s="241"/>
      <c r="M371" s="241"/>
      <c r="N371" s="242"/>
    </row>
    <row r="372" spans="1:16" ht="15.5" outlineLevel="1" x14ac:dyDescent="0.35">
      <c r="A372" s="25"/>
      <c r="B372" s="90"/>
      <c r="C372" s="91"/>
      <c r="D372" s="92"/>
      <c r="E372" s="93"/>
      <c r="F372" s="243" t="s">
        <v>39</v>
      </c>
      <c r="G372" s="244"/>
      <c r="H372" s="245" t="s">
        <v>25</v>
      </c>
      <c r="I372" s="246"/>
      <c r="J372" s="246"/>
      <c r="K372" s="246"/>
      <c r="L372" s="246"/>
      <c r="M372" s="246"/>
      <c r="N372" s="247"/>
    </row>
    <row r="373" spans="1:16" ht="15.5" outlineLevel="1" x14ac:dyDescent="0.35">
      <c r="A373" s="25"/>
      <c r="B373" s="94"/>
      <c r="C373" s="95"/>
      <c r="D373" s="93"/>
      <c r="E373" s="93"/>
      <c r="F373" s="248" t="s">
        <v>40</v>
      </c>
      <c r="G373" s="249"/>
      <c r="H373" s="250" t="s">
        <v>152</v>
      </c>
      <c r="I373" s="251"/>
      <c r="J373" s="251"/>
      <c r="K373" s="251"/>
      <c r="L373" s="251"/>
      <c r="M373" s="251"/>
      <c r="N373" s="252"/>
    </row>
    <row r="374" spans="1:16" ht="20.5" outlineLevel="1" thickBot="1" x14ac:dyDescent="0.45">
      <c r="A374" s="25"/>
      <c r="B374" s="96"/>
      <c r="C374" s="97" t="s">
        <v>41</v>
      </c>
      <c r="D374" s="98"/>
      <c r="E374" s="93"/>
      <c r="F374" s="260" t="s">
        <v>42</v>
      </c>
      <c r="G374" s="261"/>
      <c r="H374" s="301">
        <v>44114</v>
      </c>
      <c r="I374" s="302"/>
      <c r="J374" s="303"/>
      <c r="K374" s="99" t="s">
        <v>43</v>
      </c>
      <c r="L374" s="262"/>
      <c r="M374" s="263"/>
      <c r="N374" s="264"/>
    </row>
    <row r="375" spans="1:16" ht="16" outlineLevel="1" thickTop="1" x14ac:dyDescent="0.35">
      <c r="A375" s="25"/>
      <c r="B375" s="100"/>
      <c r="C375" s="101"/>
      <c r="D375" s="93"/>
      <c r="E375" s="93"/>
      <c r="F375" s="102"/>
      <c r="G375" s="101"/>
      <c r="H375" s="101"/>
      <c r="I375" s="103"/>
      <c r="J375" s="104"/>
      <c r="K375" s="105"/>
      <c r="L375" s="105"/>
      <c r="M375" s="105"/>
      <c r="N375" s="106"/>
    </row>
    <row r="376" spans="1:16" ht="16" outlineLevel="1" thickBot="1" x14ac:dyDescent="0.4">
      <c r="A376" s="25"/>
      <c r="B376" s="107" t="s">
        <v>44</v>
      </c>
      <c r="C376" s="265" t="s">
        <v>25</v>
      </c>
      <c r="D376" s="266"/>
      <c r="E376" s="108"/>
      <c r="F376" s="109" t="s">
        <v>45</v>
      </c>
      <c r="G376" s="265" t="s">
        <v>305</v>
      </c>
      <c r="H376" s="267"/>
      <c r="I376" s="267"/>
      <c r="J376" s="267"/>
      <c r="K376" s="267"/>
      <c r="L376" s="267"/>
      <c r="M376" s="267"/>
      <c r="N376" s="268"/>
    </row>
    <row r="377" spans="1:16" outlineLevel="1" x14ac:dyDescent="0.35">
      <c r="A377" s="25"/>
      <c r="B377" s="110" t="s">
        <v>46</v>
      </c>
      <c r="C377" s="269" t="s">
        <v>213</v>
      </c>
      <c r="D377" s="270"/>
      <c r="E377" s="111"/>
      <c r="F377" s="112" t="s">
        <v>47</v>
      </c>
      <c r="G377" s="269" t="s">
        <v>207</v>
      </c>
      <c r="H377" s="271"/>
      <c r="I377" s="271"/>
      <c r="J377" s="271"/>
      <c r="K377" s="271"/>
      <c r="L377" s="271"/>
      <c r="M377" s="271"/>
      <c r="N377" s="272"/>
    </row>
    <row r="378" spans="1:16" outlineLevel="1" x14ac:dyDescent="0.35">
      <c r="A378" s="25"/>
      <c r="B378" s="113" t="s">
        <v>48</v>
      </c>
      <c r="C378" s="273" t="s">
        <v>219</v>
      </c>
      <c r="D378" s="274"/>
      <c r="E378" s="111"/>
      <c r="F378" s="114" t="s">
        <v>49</v>
      </c>
      <c r="G378" s="253" t="s">
        <v>240</v>
      </c>
      <c r="H378" s="254"/>
      <c r="I378" s="254"/>
      <c r="J378" s="254"/>
      <c r="K378" s="254"/>
      <c r="L378" s="254"/>
      <c r="M378" s="254"/>
      <c r="N378" s="255"/>
      <c r="P378" s="280"/>
    </row>
    <row r="379" spans="1:16" outlineLevel="1" x14ac:dyDescent="0.35">
      <c r="A379" s="25"/>
      <c r="B379" s="113" t="s">
        <v>50</v>
      </c>
      <c r="C379" s="273" t="s">
        <v>227</v>
      </c>
      <c r="D379" s="274"/>
      <c r="E379" s="111"/>
      <c r="F379" s="115" t="s">
        <v>51</v>
      </c>
      <c r="G379" s="253" t="s">
        <v>215</v>
      </c>
      <c r="H379" s="254"/>
      <c r="I379" s="254"/>
      <c r="J379" s="254"/>
      <c r="K379" s="254"/>
      <c r="L379" s="254"/>
      <c r="M379" s="254"/>
      <c r="N379" s="255"/>
    </row>
    <row r="380" spans="1:16" ht="15.5" outlineLevel="1" x14ac:dyDescent="0.35">
      <c r="A380" s="25"/>
      <c r="B380" s="116"/>
      <c r="C380" s="93"/>
      <c r="D380" s="93"/>
      <c r="E380" s="93"/>
      <c r="F380" s="102"/>
      <c r="G380" s="117"/>
      <c r="H380" s="117"/>
      <c r="I380" s="117"/>
      <c r="J380" s="93"/>
      <c r="K380" s="93"/>
      <c r="L380" s="93"/>
      <c r="M380" s="118"/>
      <c r="N380" s="119"/>
    </row>
    <row r="381" spans="1:16" ht="16" outlineLevel="1" thickBot="1" x14ac:dyDescent="0.4">
      <c r="A381" s="25"/>
      <c r="B381" s="120" t="s">
        <v>52</v>
      </c>
      <c r="C381" s="93"/>
      <c r="D381" s="93"/>
      <c r="E381" s="93"/>
      <c r="F381" s="121" t="s">
        <v>53</v>
      </c>
      <c r="G381" s="121" t="s">
        <v>54</v>
      </c>
      <c r="H381" s="121" t="s">
        <v>55</v>
      </c>
      <c r="I381" s="121" t="s">
        <v>56</v>
      </c>
      <c r="J381" s="121" t="s">
        <v>57</v>
      </c>
      <c r="K381" s="256" t="s">
        <v>4</v>
      </c>
      <c r="L381" s="257"/>
      <c r="M381" s="121" t="s">
        <v>58</v>
      </c>
      <c r="N381" s="122" t="s">
        <v>59</v>
      </c>
    </row>
    <row r="382" spans="1:16" ht="15" outlineLevel="1" thickBot="1" x14ac:dyDescent="0.4">
      <c r="A382" s="25"/>
      <c r="B382" s="123" t="s">
        <v>60</v>
      </c>
      <c r="C382" s="124" t="str">
        <f t="shared" ref="C382:C384" si="158">IF(C377&gt;"",C377,"")</f>
        <v>Tuovinen Niklas</v>
      </c>
      <c r="D382" s="124" t="str">
        <f t="shared" ref="D382:D384" si="159">IF(G377&gt;"",G377,"")</f>
        <v>Malinen Valtu</v>
      </c>
      <c r="E382" s="125"/>
      <c r="F382" s="126">
        <v>9</v>
      </c>
      <c r="G382" s="126">
        <v>-7</v>
      </c>
      <c r="H382" s="126">
        <v>9</v>
      </c>
      <c r="I382" s="126">
        <v>8</v>
      </c>
      <c r="J382" s="126"/>
      <c r="K382" s="127">
        <f t="shared" ref="K382:K386" si="160">IF(ISBLANK(F382),"",COUNTIF(F382:J382,"&gt;=0"))</f>
        <v>3</v>
      </c>
      <c r="L382" s="128">
        <f t="shared" ref="L382:L386" si="161">IF(ISBLANK(F382),"",(IF(LEFT(F382,1)="-",1,0)+IF(LEFT(G382,1)="-",1,0)+IF(LEFT(H382,1)="-",1,0)+IF(LEFT(I382,1)="-",1,0)+IF(LEFT(J382,1)="-",1,0)))</f>
        <v>1</v>
      </c>
      <c r="M382" s="129">
        <f t="shared" ref="M382:M386" si="162">IF(K382=3,1,"")</f>
        <v>1</v>
      </c>
      <c r="N382" s="129" t="str">
        <f t="shared" ref="N382:N386" si="163">IF(L382=3,1,"")</f>
        <v/>
      </c>
    </row>
    <row r="383" spans="1:16" ht="15" outlineLevel="1" thickBot="1" x14ac:dyDescent="0.4">
      <c r="A383" s="25"/>
      <c r="B383" s="130" t="s">
        <v>61</v>
      </c>
      <c r="C383" s="124" t="str">
        <f t="shared" si="158"/>
        <v>Selvenius Mikael</v>
      </c>
      <c r="D383" s="124" t="str">
        <f t="shared" si="159"/>
        <v>Chonwachirathanin Suphanat</v>
      </c>
      <c r="E383" s="131"/>
      <c r="F383" s="234">
        <v>-4</v>
      </c>
      <c r="G383" s="133">
        <v>-4</v>
      </c>
      <c r="H383" s="133">
        <v>-8</v>
      </c>
      <c r="I383" s="133"/>
      <c r="J383" s="133"/>
      <c r="K383" s="127">
        <f t="shared" si="160"/>
        <v>0</v>
      </c>
      <c r="L383" s="128">
        <f t="shared" si="161"/>
        <v>3</v>
      </c>
      <c r="M383" s="129" t="str">
        <f t="shared" si="162"/>
        <v/>
      </c>
      <c r="N383" s="129">
        <f t="shared" si="163"/>
        <v>1</v>
      </c>
    </row>
    <row r="384" spans="1:16" ht="15" outlineLevel="1" thickBot="1" x14ac:dyDescent="0.4">
      <c r="A384" s="25"/>
      <c r="B384" s="134" t="s">
        <v>62</v>
      </c>
      <c r="C384" s="124" t="str">
        <f t="shared" si="158"/>
        <v>Lehtonen Lauripetteri</v>
      </c>
      <c r="D384" s="124" t="str">
        <f t="shared" si="159"/>
        <v>Li David</v>
      </c>
      <c r="E384" s="135"/>
      <c r="F384" s="132">
        <v>-10</v>
      </c>
      <c r="G384" s="136">
        <v>-9</v>
      </c>
      <c r="H384" s="132">
        <v>5</v>
      </c>
      <c r="I384" s="132">
        <v>-6</v>
      </c>
      <c r="J384" s="132"/>
      <c r="K384" s="127">
        <f t="shared" si="160"/>
        <v>1</v>
      </c>
      <c r="L384" s="128">
        <f t="shared" si="161"/>
        <v>3</v>
      </c>
      <c r="M384" s="129" t="str">
        <f t="shared" si="162"/>
        <v/>
      </c>
      <c r="N384" s="129">
        <f t="shared" si="163"/>
        <v>1</v>
      </c>
    </row>
    <row r="385" spans="1:14" ht="15" outlineLevel="1" thickBot="1" x14ac:dyDescent="0.4">
      <c r="A385" s="25"/>
      <c r="B385" s="137" t="s">
        <v>63</v>
      </c>
      <c r="C385" s="124" t="str">
        <f t="shared" ref="C385:C386" si="164">IF(C377&gt;"",C377,"")</f>
        <v>Tuovinen Niklas</v>
      </c>
      <c r="D385" s="124" t="str">
        <f t="shared" ref="D385" si="165">IF(G378&gt;"",G378,"")</f>
        <v>Chonwachirathanin Suphanat</v>
      </c>
      <c r="E385" s="138"/>
      <c r="F385" s="139">
        <v>-8</v>
      </c>
      <c r="G385" s="140">
        <v>-5</v>
      </c>
      <c r="H385" s="139">
        <v>8</v>
      </c>
      <c r="I385" s="139">
        <v>5</v>
      </c>
      <c r="J385" s="139">
        <v>-6</v>
      </c>
      <c r="K385" s="127">
        <f t="shared" si="160"/>
        <v>2</v>
      </c>
      <c r="L385" s="128">
        <f t="shared" si="161"/>
        <v>3</v>
      </c>
      <c r="M385" s="129" t="str">
        <f t="shared" si="162"/>
        <v/>
      </c>
      <c r="N385" s="129">
        <f t="shared" si="163"/>
        <v>1</v>
      </c>
    </row>
    <row r="386" spans="1:14" outlineLevel="1" x14ac:dyDescent="0.35">
      <c r="A386" s="25"/>
      <c r="B386" s="130" t="s">
        <v>64</v>
      </c>
      <c r="C386" s="124" t="str">
        <f t="shared" si="164"/>
        <v>Selvenius Mikael</v>
      </c>
      <c r="D386" s="124" t="str">
        <f t="shared" ref="D386" si="166">IF(G377&gt;"",G377,"")</f>
        <v>Malinen Valtu</v>
      </c>
      <c r="E386" s="131"/>
      <c r="F386" s="133"/>
      <c r="G386" s="141"/>
      <c r="H386" s="133"/>
      <c r="I386" s="133"/>
      <c r="J386" s="133"/>
      <c r="K386" s="127" t="str">
        <f t="shared" si="160"/>
        <v/>
      </c>
      <c r="L386" s="128" t="str">
        <f t="shared" si="161"/>
        <v/>
      </c>
      <c r="M386" s="129" t="str">
        <f t="shared" si="162"/>
        <v/>
      </c>
      <c r="N386" s="129" t="str">
        <f t="shared" si="163"/>
        <v/>
      </c>
    </row>
    <row r="387" spans="1:14" ht="15.5" outlineLevel="1" x14ac:dyDescent="0.35">
      <c r="A387" s="25"/>
      <c r="B387" s="116"/>
      <c r="C387" s="93"/>
      <c r="D387" s="93"/>
      <c r="E387" s="93"/>
      <c r="F387" s="93"/>
      <c r="G387" s="93"/>
      <c r="H387" s="93"/>
      <c r="I387" s="258" t="s">
        <v>65</v>
      </c>
      <c r="J387" s="259"/>
      <c r="K387" s="142">
        <f t="shared" ref="K387:N387" si="167">SUM(K382:K386)</f>
        <v>6</v>
      </c>
      <c r="L387" s="142">
        <f t="shared" si="167"/>
        <v>10</v>
      </c>
      <c r="M387" s="142">
        <f t="shared" si="167"/>
        <v>1</v>
      </c>
      <c r="N387" s="142">
        <f t="shared" si="167"/>
        <v>3</v>
      </c>
    </row>
    <row r="388" spans="1:14" ht="15.5" outlineLevel="1" x14ac:dyDescent="0.35">
      <c r="A388" s="25"/>
      <c r="B388" s="143" t="s">
        <v>66</v>
      </c>
      <c r="C388" s="93"/>
      <c r="D388" s="93"/>
      <c r="E388" s="93"/>
      <c r="F388" s="93"/>
      <c r="G388" s="93"/>
      <c r="H388" s="93"/>
      <c r="I388" s="93"/>
      <c r="J388" s="93"/>
      <c r="K388" s="93"/>
      <c r="L388" s="93"/>
      <c r="M388" s="93"/>
      <c r="N388" s="144"/>
    </row>
    <row r="389" spans="1:14" ht="15.5" outlineLevel="1" x14ac:dyDescent="0.35">
      <c r="A389" s="25"/>
      <c r="B389" s="145" t="s">
        <v>67</v>
      </c>
      <c r="C389" s="146"/>
      <c r="D389" s="146" t="s">
        <v>68</v>
      </c>
      <c r="E389" s="91"/>
      <c r="F389" s="146"/>
      <c r="G389" s="146" t="s">
        <v>17</v>
      </c>
      <c r="H389" s="91"/>
      <c r="I389" s="146"/>
      <c r="J389" s="147" t="s">
        <v>69</v>
      </c>
      <c r="K389" s="98"/>
      <c r="L389" s="93"/>
      <c r="M389" s="93"/>
      <c r="N389" s="144"/>
    </row>
    <row r="390" spans="1:14" ht="18.5" outlineLevel="1" thickBot="1" x14ac:dyDescent="0.4">
      <c r="A390" s="25"/>
      <c r="B390" s="116"/>
      <c r="C390" s="93"/>
      <c r="D390" s="93"/>
      <c r="E390" s="93"/>
      <c r="F390" s="93"/>
      <c r="G390" s="93"/>
      <c r="H390" s="93"/>
      <c r="I390" s="93"/>
      <c r="J390" s="236" t="str">
        <f t="shared" ref="J390" si="168">IF(M387=3,C376,IF(N387=3,G376,""))</f>
        <v>TIP-70 3</v>
      </c>
      <c r="K390" s="236"/>
      <c r="L390" s="236"/>
      <c r="M390" s="236"/>
      <c r="N390" s="237"/>
    </row>
    <row r="391" spans="1:14" ht="18.5" outlineLevel="1" thickBot="1" x14ac:dyDescent="0.4">
      <c r="A391" s="25"/>
      <c r="B391" s="148"/>
      <c r="C391" s="149"/>
      <c r="D391" s="149"/>
      <c r="E391" s="149"/>
      <c r="F391" s="149"/>
      <c r="G391" s="149"/>
      <c r="H391" s="149"/>
      <c r="I391" s="149"/>
      <c r="J391" s="150"/>
      <c r="K391" s="150"/>
      <c r="L391" s="150"/>
      <c r="M391" s="150"/>
      <c r="N391" s="151"/>
    </row>
    <row r="392" spans="1:14" ht="15" thickTop="1" x14ac:dyDescent="0.35">
      <c r="A392" s="25"/>
    </row>
    <row r="393" spans="1:14" ht="15" thickBot="1" x14ac:dyDescent="0.4">
      <c r="A393" s="86" t="s">
        <v>441</v>
      </c>
    </row>
    <row r="394" spans="1:14" ht="16" outlineLevel="1" thickTop="1" x14ac:dyDescent="0.35">
      <c r="A394" s="25"/>
      <c r="B394" s="87"/>
      <c r="C394" s="88"/>
      <c r="D394" s="89"/>
      <c r="E394" s="89"/>
      <c r="F394" s="238" t="s">
        <v>38</v>
      </c>
      <c r="G394" s="239"/>
      <c r="H394" s="240" t="s">
        <v>187</v>
      </c>
      <c r="I394" s="241"/>
      <c r="J394" s="241"/>
      <c r="K394" s="241"/>
      <c r="L394" s="241"/>
      <c r="M394" s="241"/>
      <c r="N394" s="242"/>
    </row>
    <row r="395" spans="1:14" ht="15.5" outlineLevel="1" x14ac:dyDescent="0.35">
      <c r="A395" s="25"/>
      <c r="B395" s="90"/>
      <c r="C395" s="91"/>
      <c r="D395" s="92"/>
      <c r="E395" s="93"/>
      <c r="F395" s="243" t="s">
        <v>39</v>
      </c>
      <c r="G395" s="244"/>
      <c r="H395" s="245" t="s">
        <v>25</v>
      </c>
      <c r="I395" s="246"/>
      <c r="J395" s="246"/>
      <c r="K395" s="246"/>
      <c r="L395" s="246"/>
      <c r="M395" s="246"/>
      <c r="N395" s="247"/>
    </row>
    <row r="396" spans="1:14" ht="15.5" outlineLevel="1" x14ac:dyDescent="0.35">
      <c r="A396" s="25"/>
      <c r="B396" s="94"/>
      <c r="C396" s="95"/>
      <c r="D396" s="93"/>
      <c r="E396" s="93"/>
      <c r="F396" s="248" t="s">
        <v>40</v>
      </c>
      <c r="G396" s="249"/>
      <c r="H396" s="250" t="s">
        <v>152</v>
      </c>
      <c r="I396" s="251"/>
      <c r="J396" s="251"/>
      <c r="K396" s="251"/>
      <c r="L396" s="251"/>
      <c r="M396" s="251"/>
      <c r="N396" s="252"/>
    </row>
    <row r="397" spans="1:14" ht="20.5" outlineLevel="1" thickBot="1" x14ac:dyDescent="0.45">
      <c r="A397" s="25"/>
      <c r="B397" s="96"/>
      <c r="C397" s="97" t="s">
        <v>41</v>
      </c>
      <c r="D397" s="98"/>
      <c r="E397" s="93"/>
      <c r="F397" s="260" t="s">
        <v>42</v>
      </c>
      <c r="G397" s="261"/>
      <c r="H397" s="301">
        <v>44114</v>
      </c>
      <c r="I397" s="302"/>
      <c r="J397" s="303"/>
      <c r="K397" s="99" t="s">
        <v>43</v>
      </c>
      <c r="L397" s="262"/>
      <c r="M397" s="263"/>
      <c r="N397" s="264"/>
    </row>
    <row r="398" spans="1:14" ht="16" outlineLevel="1" thickTop="1" x14ac:dyDescent="0.35">
      <c r="A398" s="25"/>
      <c r="B398" s="100"/>
      <c r="C398" s="101"/>
      <c r="D398" s="93"/>
      <c r="E398" s="93"/>
      <c r="F398" s="102"/>
      <c r="G398" s="101"/>
      <c r="H398" s="101"/>
      <c r="I398" s="103"/>
      <c r="J398" s="104"/>
      <c r="K398" s="105"/>
      <c r="L398" s="105"/>
      <c r="M398" s="105"/>
      <c r="N398" s="106"/>
    </row>
    <row r="399" spans="1:14" ht="16" outlineLevel="1" thickBot="1" x14ac:dyDescent="0.4">
      <c r="A399" s="25"/>
      <c r="B399" s="107" t="s">
        <v>44</v>
      </c>
      <c r="C399" s="265" t="s">
        <v>305</v>
      </c>
      <c r="D399" s="266"/>
      <c r="E399" s="108"/>
      <c r="F399" s="109" t="s">
        <v>45</v>
      </c>
      <c r="G399" s="265" t="s">
        <v>163</v>
      </c>
      <c r="H399" s="267"/>
      <c r="I399" s="267"/>
      <c r="J399" s="267"/>
      <c r="K399" s="267"/>
      <c r="L399" s="267"/>
      <c r="M399" s="267"/>
      <c r="N399" s="268"/>
    </row>
    <row r="400" spans="1:14" outlineLevel="1" x14ac:dyDescent="0.35">
      <c r="A400" s="25"/>
      <c r="B400" s="110" t="s">
        <v>46</v>
      </c>
      <c r="C400" s="269" t="s">
        <v>207</v>
      </c>
      <c r="D400" s="270"/>
      <c r="E400" s="111"/>
      <c r="F400" s="112" t="s">
        <v>47</v>
      </c>
      <c r="G400" s="269" t="s">
        <v>424</v>
      </c>
      <c r="H400" s="271"/>
      <c r="I400" s="271"/>
      <c r="J400" s="271"/>
      <c r="K400" s="271"/>
      <c r="L400" s="271"/>
      <c r="M400" s="271"/>
      <c r="N400" s="272"/>
    </row>
    <row r="401" spans="1:14" outlineLevel="1" x14ac:dyDescent="0.35">
      <c r="A401" s="25"/>
      <c r="B401" s="113" t="s">
        <v>48</v>
      </c>
      <c r="C401" s="273" t="s">
        <v>240</v>
      </c>
      <c r="D401" s="274"/>
      <c r="E401" s="111"/>
      <c r="F401" s="114" t="s">
        <v>49</v>
      </c>
      <c r="G401" s="253" t="s">
        <v>242</v>
      </c>
      <c r="H401" s="254"/>
      <c r="I401" s="254"/>
      <c r="J401" s="254"/>
      <c r="K401" s="254"/>
      <c r="L401" s="254"/>
      <c r="M401" s="254"/>
      <c r="N401" s="255"/>
    </row>
    <row r="402" spans="1:14" outlineLevel="1" x14ac:dyDescent="0.35">
      <c r="A402" s="25"/>
      <c r="B402" s="113" t="s">
        <v>50</v>
      </c>
      <c r="C402" s="273" t="s">
        <v>215</v>
      </c>
      <c r="D402" s="274"/>
      <c r="E402" s="111"/>
      <c r="F402" s="115" t="s">
        <v>51</v>
      </c>
      <c r="G402" s="253" t="s">
        <v>221</v>
      </c>
      <c r="H402" s="254"/>
      <c r="I402" s="254"/>
      <c r="J402" s="254"/>
      <c r="K402" s="254"/>
      <c r="L402" s="254"/>
      <c r="M402" s="254"/>
      <c r="N402" s="255"/>
    </row>
    <row r="403" spans="1:14" ht="15.5" outlineLevel="1" x14ac:dyDescent="0.35">
      <c r="A403" s="25"/>
      <c r="B403" s="116"/>
      <c r="C403" s="93"/>
      <c r="D403" s="93"/>
      <c r="E403" s="93"/>
      <c r="F403" s="102"/>
      <c r="G403" s="117"/>
      <c r="H403" s="117"/>
      <c r="I403" s="117"/>
      <c r="J403" s="93"/>
      <c r="K403" s="93"/>
      <c r="L403" s="93"/>
      <c r="M403" s="118"/>
      <c r="N403" s="119"/>
    </row>
    <row r="404" spans="1:14" ht="16" outlineLevel="1" thickBot="1" x14ac:dyDescent="0.4">
      <c r="A404" s="25"/>
      <c r="B404" s="120" t="s">
        <v>52</v>
      </c>
      <c r="C404" s="93"/>
      <c r="D404" s="93"/>
      <c r="E404" s="93"/>
      <c r="F404" s="121" t="s">
        <v>53</v>
      </c>
      <c r="G404" s="121" t="s">
        <v>54</v>
      </c>
      <c r="H404" s="121" t="s">
        <v>55</v>
      </c>
      <c r="I404" s="121" t="s">
        <v>56</v>
      </c>
      <c r="J404" s="121" t="s">
        <v>57</v>
      </c>
      <c r="K404" s="256" t="s">
        <v>4</v>
      </c>
      <c r="L404" s="257"/>
      <c r="M404" s="121" t="s">
        <v>58</v>
      </c>
      <c r="N404" s="122" t="s">
        <v>59</v>
      </c>
    </row>
    <row r="405" spans="1:14" ht="15" outlineLevel="1" thickBot="1" x14ac:dyDescent="0.4">
      <c r="A405" s="25"/>
      <c r="B405" s="123" t="s">
        <v>60</v>
      </c>
      <c r="C405" s="124" t="str">
        <f t="shared" ref="C405:C407" si="169">IF(C400&gt;"",C400,"")</f>
        <v>Malinen Valtu</v>
      </c>
      <c r="D405" s="124" t="str">
        <f t="shared" ref="D405:D407" si="170">IF(G400&gt;"",G400,"")</f>
        <v>Mustakorpi Urho</v>
      </c>
      <c r="E405" s="125"/>
      <c r="F405" s="126">
        <v>-6</v>
      </c>
      <c r="G405" s="126">
        <v>5</v>
      </c>
      <c r="H405" s="126">
        <v>-9</v>
      </c>
      <c r="I405" s="126">
        <v>-3</v>
      </c>
      <c r="J405" s="126"/>
      <c r="K405" s="127">
        <f t="shared" ref="K405:K409" si="171">IF(ISBLANK(F405),"",COUNTIF(F405:J405,"&gt;=0"))</f>
        <v>1</v>
      </c>
      <c r="L405" s="128">
        <f t="shared" ref="L405:L409" si="172">IF(ISBLANK(F405),"",(IF(LEFT(F405,1)="-",1,0)+IF(LEFT(G405,1)="-",1,0)+IF(LEFT(H405,1)="-",1,0)+IF(LEFT(I405,1)="-",1,0)+IF(LEFT(J405,1)="-",1,0)))</f>
        <v>3</v>
      </c>
      <c r="M405" s="129" t="str">
        <f t="shared" ref="M405:M409" si="173">IF(K405=3,1,"")</f>
        <v/>
      </c>
      <c r="N405" s="129">
        <f t="shared" ref="N405:N409" si="174">IF(L405=3,1,"")</f>
        <v>1</v>
      </c>
    </row>
    <row r="406" spans="1:14" ht="15" outlineLevel="1" thickBot="1" x14ac:dyDescent="0.4">
      <c r="A406" s="25"/>
      <c r="B406" s="130" t="s">
        <v>61</v>
      </c>
      <c r="C406" s="124" t="str">
        <f t="shared" si="169"/>
        <v>Chonwachirathanin Suphanat</v>
      </c>
      <c r="D406" s="124" t="str">
        <f t="shared" si="170"/>
        <v>Tran Edvin</v>
      </c>
      <c r="E406" s="131"/>
      <c r="F406" s="234">
        <v>4</v>
      </c>
      <c r="G406" s="133">
        <v>4</v>
      </c>
      <c r="H406" s="133">
        <v>7</v>
      </c>
      <c r="I406" s="133"/>
      <c r="J406" s="133"/>
      <c r="K406" s="127">
        <f t="shared" si="171"/>
        <v>3</v>
      </c>
      <c r="L406" s="128">
        <f t="shared" si="172"/>
        <v>0</v>
      </c>
      <c r="M406" s="129">
        <f t="shared" si="173"/>
        <v>1</v>
      </c>
      <c r="N406" s="129" t="str">
        <f t="shared" si="174"/>
        <v/>
      </c>
    </row>
    <row r="407" spans="1:14" ht="15" outlineLevel="1" thickBot="1" x14ac:dyDescent="0.4">
      <c r="A407" s="25"/>
      <c r="B407" s="134" t="s">
        <v>62</v>
      </c>
      <c r="C407" s="124" t="str">
        <f t="shared" si="169"/>
        <v>Li David</v>
      </c>
      <c r="D407" s="124" t="str">
        <f t="shared" si="170"/>
        <v>Voikar Verner</v>
      </c>
      <c r="E407" s="135"/>
      <c r="F407" s="132">
        <v>-6</v>
      </c>
      <c r="G407" s="136">
        <v>-11</v>
      </c>
      <c r="H407" s="132">
        <v>-8</v>
      </c>
      <c r="I407" s="132"/>
      <c r="J407" s="132"/>
      <c r="K407" s="127">
        <f t="shared" si="171"/>
        <v>0</v>
      </c>
      <c r="L407" s="128">
        <f t="shared" si="172"/>
        <v>3</v>
      </c>
      <c r="M407" s="129" t="str">
        <f t="shared" si="173"/>
        <v/>
      </c>
      <c r="N407" s="129">
        <f t="shared" si="174"/>
        <v>1</v>
      </c>
    </row>
    <row r="408" spans="1:14" ht="15" outlineLevel="1" thickBot="1" x14ac:dyDescent="0.4">
      <c r="A408" s="25"/>
      <c r="B408" s="137" t="s">
        <v>63</v>
      </c>
      <c r="C408" s="124" t="str">
        <f t="shared" ref="C408:C409" si="175">IF(C400&gt;"",C400,"")</f>
        <v>Malinen Valtu</v>
      </c>
      <c r="D408" s="124" t="str">
        <f t="shared" ref="D408" si="176">IF(G401&gt;"",G401,"")</f>
        <v>Tran Edvin</v>
      </c>
      <c r="E408" s="138"/>
      <c r="F408" s="139">
        <v>-11</v>
      </c>
      <c r="G408" s="140">
        <v>6</v>
      </c>
      <c r="H408" s="139">
        <v>5</v>
      </c>
      <c r="I408" s="139">
        <v>4</v>
      </c>
      <c r="J408" s="139"/>
      <c r="K408" s="127">
        <f t="shared" si="171"/>
        <v>3</v>
      </c>
      <c r="L408" s="128">
        <f t="shared" si="172"/>
        <v>1</v>
      </c>
      <c r="M408" s="129">
        <f t="shared" si="173"/>
        <v>1</v>
      </c>
      <c r="N408" s="129" t="str">
        <f t="shared" si="174"/>
        <v/>
      </c>
    </row>
    <row r="409" spans="1:14" outlineLevel="1" x14ac:dyDescent="0.35">
      <c r="A409" s="25"/>
      <c r="B409" s="130" t="s">
        <v>64</v>
      </c>
      <c r="C409" s="124" t="str">
        <f t="shared" si="175"/>
        <v>Chonwachirathanin Suphanat</v>
      </c>
      <c r="D409" s="124" t="str">
        <f t="shared" ref="D409" si="177">IF(G400&gt;"",G400,"")</f>
        <v>Mustakorpi Urho</v>
      </c>
      <c r="E409" s="131"/>
      <c r="F409" s="133">
        <v>11</v>
      </c>
      <c r="G409" s="141">
        <v>10</v>
      </c>
      <c r="H409" s="133">
        <v>12</v>
      </c>
      <c r="I409" s="133"/>
      <c r="J409" s="133"/>
      <c r="K409" s="127">
        <f t="shared" si="171"/>
        <v>3</v>
      </c>
      <c r="L409" s="128">
        <f t="shared" si="172"/>
        <v>0</v>
      </c>
      <c r="M409" s="129">
        <f t="shared" si="173"/>
        <v>1</v>
      </c>
      <c r="N409" s="129" t="str">
        <f t="shared" si="174"/>
        <v/>
      </c>
    </row>
    <row r="410" spans="1:14" ht="15.5" outlineLevel="1" x14ac:dyDescent="0.35">
      <c r="A410" s="25"/>
      <c r="B410" s="116"/>
      <c r="C410" s="93"/>
      <c r="D410" s="93"/>
      <c r="E410" s="93"/>
      <c r="F410" s="93"/>
      <c r="G410" s="93"/>
      <c r="H410" s="93"/>
      <c r="I410" s="258" t="s">
        <v>65</v>
      </c>
      <c r="J410" s="259"/>
      <c r="K410" s="142">
        <f t="shared" ref="K410:N410" si="178">SUM(K405:K409)</f>
        <v>10</v>
      </c>
      <c r="L410" s="142">
        <f t="shared" si="178"/>
        <v>7</v>
      </c>
      <c r="M410" s="142">
        <f t="shared" si="178"/>
        <v>3</v>
      </c>
      <c r="N410" s="142">
        <f t="shared" si="178"/>
        <v>2</v>
      </c>
    </row>
    <row r="411" spans="1:14" ht="15.5" outlineLevel="1" x14ac:dyDescent="0.35">
      <c r="A411" s="25"/>
      <c r="B411" s="143" t="s">
        <v>66</v>
      </c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144"/>
    </row>
    <row r="412" spans="1:14" ht="15.5" outlineLevel="1" x14ac:dyDescent="0.35">
      <c r="A412" s="25"/>
      <c r="B412" s="145" t="s">
        <v>67</v>
      </c>
      <c r="C412" s="146"/>
      <c r="D412" s="146" t="s">
        <v>68</v>
      </c>
      <c r="E412" s="91"/>
      <c r="F412" s="146"/>
      <c r="G412" s="146" t="s">
        <v>17</v>
      </c>
      <c r="H412" s="91"/>
      <c r="I412" s="146"/>
      <c r="J412" s="147" t="s">
        <v>69</v>
      </c>
      <c r="K412" s="98"/>
      <c r="L412" s="93"/>
      <c r="M412" s="93"/>
      <c r="N412" s="144"/>
    </row>
    <row r="413" spans="1:14" ht="18.5" outlineLevel="1" thickBot="1" x14ac:dyDescent="0.4">
      <c r="A413" s="25"/>
      <c r="B413" s="116"/>
      <c r="C413" s="93"/>
      <c r="D413" s="93"/>
      <c r="E413" s="93"/>
      <c r="F413" s="93"/>
      <c r="G413" s="93"/>
      <c r="H413" s="93"/>
      <c r="I413" s="93"/>
      <c r="J413" s="236" t="str">
        <f t="shared" ref="J413" si="179">IF(M410=3,C399,IF(N410=3,G399,""))</f>
        <v>TIP-70 3</v>
      </c>
      <c r="K413" s="236"/>
      <c r="L413" s="236"/>
      <c r="M413" s="236"/>
      <c r="N413" s="237"/>
    </row>
    <row r="414" spans="1:14" ht="18.5" outlineLevel="1" thickBot="1" x14ac:dyDescent="0.4">
      <c r="A414" s="25"/>
      <c r="B414" s="148"/>
      <c r="C414" s="149"/>
      <c r="D414" s="149"/>
      <c r="E414" s="149"/>
      <c r="F414" s="149"/>
      <c r="G414" s="149"/>
      <c r="H414" s="149"/>
      <c r="I414" s="149"/>
      <c r="J414" s="150"/>
      <c r="K414" s="150"/>
      <c r="L414" s="150"/>
      <c r="M414" s="150"/>
      <c r="N414" s="151"/>
    </row>
    <row r="415" spans="1:14" ht="15" thickTop="1" x14ac:dyDescent="0.35">
      <c r="A415" s="25"/>
    </row>
    <row r="416" spans="1:14" ht="15" thickBot="1" x14ac:dyDescent="0.4">
      <c r="A416" s="86" t="s">
        <v>445</v>
      </c>
    </row>
    <row r="417" spans="1:14" ht="16" outlineLevel="1" thickTop="1" x14ac:dyDescent="0.35">
      <c r="A417" s="25"/>
      <c r="B417" s="87"/>
      <c r="C417" s="88"/>
      <c r="D417" s="89"/>
      <c r="E417" s="89"/>
      <c r="F417" s="238" t="s">
        <v>38</v>
      </c>
      <c r="G417" s="239"/>
      <c r="H417" s="240" t="s">
        <v>187</v>
      </c>
      <c r="I417" s="241"/>
      <c r="J417" s="241"/>
      <c r="K417" s="241"/>
      <c r="L417" s="241"/>
      <c r="M417" s="241"/>
      <c r="N417" s="242"/>
    </row>
    <row r="418" spans="1:14" ht="15.5" outlineLevel="1" x14ac:dyDescent="0.35">
      <c r="A418" s="25"/>
      <c r="B418" s="90"/>
      <c r="C418" s="91"/>
      <c r="D418" s="92"/>
      <c r="E418" s="93"/>
      <c r="F418" s="243" t="s">
        <v>39</v>
      </c>
      <c r="G418" s="244"/>
      <c r="H418" s="245" t="s">
        <v>25</v>
      </c>
      <c r="I418" s="246"/>
      <c r="J418" s="246"/>
      <c r="K418" s="246"/>
      <c r="L418" s="246"/>
      <c r="M418" s="246"/>
      <c r="N418" s="247"/>
    </row>
    <row r="419" spans="1:14" ht="15.5" outlineLevel="1" x14ac:dyDescent="0.35">
      <c r="A419" s="25"/>
      <c r="B419" s="94"/>
      <c r="C419" s="95"/>
      <c r="D419" s="93"/>
      <c r="E419" s="93"/>
      <c r="F419" s="248" t="s">
        <v>40</v>
      </c>
      <c r="G419" s="249"/>
      <c r="H419" s="250" t="s">
        <v>152</v>
      </c>
      <c r="I419" s="251"/>
      <c r="J419" s="251"/>
      <c r="K419" s="251"/>
      <c r="L419" s="251"/>
      <c r="M419" s="251"/>
      <c r="N419" s="252"/>
    </row>
    <row r="420" spans="1:14" ht="20.5" outlineLevel="1" thickBot="1" x14ac:dyDescent="0.45">
      <c r="A420" s="25"/>
      <c r="B420" s="96"/>
      <c r="C420" s="97" t="s">
        <v>41</v>
      </c>
      <c r="D420" s="98"/>
      <c r="E420" s="93"/>
      <c r="F420" s="260" t="s">
        <v>42</v>
      </c>
      <c r="G420" s="261"/>
      <c r="H420" s="301">
        <v>44114</v>
      </c>
      <c r="I420" s="302"/>
      <c r="J420" s="303"/>
      <c r="K420" s="99" t="s">
        <v>43</v>
      </c>
      <c r="L420" s="262"/>
      <c r="M420" s="263"/>
      <c r="N420" s="264"/>
    </row>
    <row r="421" spans="1:14" ht="16" outlineLevel="1" thickTop="1" x14ac:dyDescent="0.35">
      <c r="A421" s="25"/>
      <c r="B421" s="100"/>
      <c r="C421" s="101"/>
      <c r="D421" s="93"/>
      <c r="E421" s="93"/>
      <c r="F421" s="102"/>
      <c r="G421" s="101"/>
      <c r="H421" s="101"/>
      <c r="I421" s="103"/>
      <c r="J421" s="104"/>
      <c r="K421" s="105"/>
      <c r="L421" s="105"/>
      <c r="M421" s="105"/>
      <c r="N421" s="106"/>
    </row>
    <row r="422" spans="1:14" ht="16" outlineLevel="1" thickBot="1" x14ac:dyDescent="0.4">
      <c r="A422" s="25"/>
      <c r="B422" s="107" t="s">
        <v>44</v>
      </c>
      <c r="C422" s="265" t="s">
        <v>25</v>
      </c>
      <c r="D422" s="266"/>
      <c r="E422" s="108"/>
      <c r="F422" s="109" t="s">
        <v>45</v>
      </c>
      <c r="G422" s="265" t="s">
        <v>163</v>
      </c>
      <c r="H422" s="267"/>
      <c r="I422" s="267"/>
      <c r="J422" s="267"/>
      <c r="K422" s="267"/>
      <c r="L422" s="267"/>
      <c r="M422" s="267"/>
      <c r="N422" s="268"/>
    </row>
    <row r="423" spans="1:14" outlineLevel="1" x14ac:dyDescent="0.35">
      <c r="A423" s="25"/>
      <c r="B423" s="110" t="s">
        <v>46</v>
      </c>
      <c r="C423" s="269" t="s">
        <v>213</v>
      </c>
      <c r="D423" s="270"/>
      <c r="E423" s="111"/>
      <c r="F423" s="112" t="s">
        <v>47</v>
      </c>
      <c r="G423" s="269" t="s">
        <v>221</v>
      </c>
      <c r="H423" s="271"/>
      <c r="I423" s="271"/>
      <c r="J423" s="271"/>
      <c r="K423" s="271"/>
      <c r="L423" s="271"/>
      <c r="M423" s="271"/>
      <c r="N423" s="272"/>
    </row>
    <row r="424" spans="1:14" outlineLevel="1" x14ac:dyDescent="0.35">
      <c r="A424" s="25"/>
      <c r="B424" s="113" t="s">
        <v>48</v>
      </c>
      <c r="C424" s="273" t="s">
        <v>219</v>
      </c>
      <c r="D424" s="274"/>
      <c r="E424" s="111"/>
      <c r="F424" s="114" t="s">
        <v>49</v>
      </c>
      <c r="G424" s="253" t="s">
        <v>205</v>
      </c>
      <c r="H424" s="254"/>
      <c r="I424" s="254"/>
      <c r="J424" s="254"/>
      <c r="K424" s="254"/>
      <c r="L424" s="254"/>
      <c r="M424" s="254"/>
      <c r="N424" s="255"/>
    </row>
    <row r="425" spans="1:14" outlineLevel="1" x14ac:dyDescent="0.35">
      <c r="A425" s="25"/>
      <c r="B425" s="113" t="s">
        <v>50</v>
      </c>
      <c r="C425" s="273" t="s">
        <v>227</v>
      </c>
      <c r="D425" s="274"/>
      <c r="E425" s="111"/>
      <c r="F425" s="115" t="s">
        <v>51</v>
      </c>
      <c r="G425" s="253" t="s">
        <v>242</v>
      </c>
      <c r="H425" s="254"/>
      <c r="I425" s="254"/>
      <c r="J425" s="254"/>
      <c r="K425" s="254"/>
      <c r="L425" s="254"/>
      <c r="M425" s="254"/>
      <c r="N425" s="255"/>
    </row>
    <row r="426" spans="1:14" ht="15.5" outlineLevel="1" x14ac:dyDescent="0.35">
      <c r="A426" s="25"/>
      <c r="B426" s="116"/>
      <c r="C426" s="93"/>
      <c r="D426" s="93"/>
      <c r="E426" s="93"/>
      <c r="F426" s="102"/>
      <c r="G426" s="117"/>
      <c r="H426" s="117"/>
      <c r="I426" s="117"/>
      <c r="J426" s="93"/>
      <c r="K426" s="93"/>
      <c r="L426" s="93"/>
      <c r="M426" s="118"/>
      <c r="N426" s="119"/>
    </row>
    <row r="427" spans="1:14" ht="16" outlineLevel="1" thickBot="1" x14ac:dyDescent="0.4">
      <c r="A427" s="25"/>
      <c r="B427" s="120" t="s">
        <v>52</v>
      </c>
      <c r="C427" s="93"/>
      <c r="D427" s="93"/>
      <c r="E427" s="93"/>
      <c r="F427" s="121" t="s">
        <v>53</v>
      </c>
      <c r="G427" s="121" t="s">
        <v>54</v>
      </c>
      <c r="H427" s="121" t="s">
        <v>55</v>
      </c>
      <c r="I427" s="121" t="s">
        <v>56</v>
      </c>
      <c r="J427" s="121" t="s">
        <v>57</v>
      </c>
      <c r="K427" s="256" t="s">
        <v>4</v>
      </c>
      <c r="L427" s="257"/>
      <c r="M427" s="121" t="s">
        <v>58</v>
      </c>
      <c r="N427" s="122" t="s">
        <v>59</v>
      </c>
    </row>
    <row r="428" spans="1:14" ht="15" outlineLevel="1" thickBot="1" x14ac:dyDescent="0.4">
      <c r="A428" s="25"/>
      <c r="B428" s="123" t="s">
        <v>60</v>
      </c>
      <c r="C428" s="124" t="str">
        <f t="shared" ref="C428:C430" si="180">IF(C423&gt;"",C423,"")</f>
        <v>Tuovinen Niklas</v>
      </c>
      <c r="D428" s="124" t="str">
        <f t="shared" ref="D428:D430" si="181">IF(G423&gt;"",G423,"")</f>
        <v>Voikar Verner</v>
      </c>
      <c r="E428" s="125"/>
      <c r="F428" s="126">
        <v>9</v>
      </c>
      <c r="G428" s="126">
        <v>9</v>
      </c>
      <c r="H428" s="126">
        <v>8</v>
      </c>
      <c r="I428" s="126"/>
      <c r="J428" s="126"/>
      <c r="K428" s="127">
        <f t="shared" ref="K428:K432" si="182">IF(ISBLANK(F428),"",COUNTIF(F428:J428,"&gt;=0"))</f>
        <v>3</v>
      </c>
      <c r="L428" s="128">
        <f t="shared" ref="L428:L432" si="183">IF(ISBLANK(F428),"",(IF(LEFT(F428,1)="-",1,0)+IF(LEFT(G428,1)="-",1,0)+IF(LEFT(H428,1)="-",1,0)+IF(LEFT(I428,1)="-",1,0)+IF(LEFT(J428,1)="-",1,0)))</f>
        <v>0</v>
      </c>
      <c r="M428" s="129">
        <f t="shared" ref="M428:M432" si="184">IF(K428=3,1,"")</f>
        <v>1</v>
      </c>
      <c r="N428" s="129" t="str">
        <f t="shared" ref="N428:N432" si="185">IF(L428=3,1,"")</f>
        <v/>
      </c>
    </row>
    <row r="429" spans="1:14" ht="15" outlineLevel="1" thickBot="1" x14ac:dyDescent="0.4">
      <c r="A429" s="25"/>
      <c r="B429" s="130" t="s">
        <v>61</v>
      </c>
      <c r="C429" s="124" t="str">
        <f t="shared" si="180"/>
        <v>Selvenius Mikael</v>
      </c>
      <c r="D429" s="124" t="str">
        <f t="shared" si="181"/>
        <v>Helaseppä Arttu</v>
      </c>
      <c r="E429" s="131"/>
      <c r="F429" s="234">
        <v>9</v>
      </c>
      <c r="G429" s="133">
        <v>8</v>
      </c>
      <c r="H429" s="281" t="s">
        <v>430</v>
      </c>
      <c r="I429" s="133">
        <v>7</v>
      </c>
      <c r="J429" s="133"/>
      <c r="K429" s="127">
        <f t="shared" si="182"/>
        <v>3</v>
      </c>
      <c r="L429" s="128">
        <f t="shared" si="183"/>
        <v>1</v>
      </c>
      <c r="M429" s="129">
        <f t="shared" si="184"/>
        <v>1</v>
      </c>
      <c r="N429" s="129" t="str">
        <f t="shared" si="185"/>
        <v/>
      </c>
    </row>
    <row r="430" spans="1:14" ht="15" outlineLevel="1" thickBot="1" x14ac:dyDescent="0.4">
      <c r="A430" s="25"/>
      <c r="B430" s="134" t="s">
        <v>62</v>
      </c>
      <c r="C430" s="124" t="str">
        <f t="shared" si="180"/>
        <v>Lehtonen Lauripetteri</v>
      </c>
      <c r="D430" s="124" t="str">
        <f t="shared" si="181"/>
        <v>Tran Edvin</v>
      </c>
      <c r="E430" s="135"/>
      <c r="F430" s="132">
        <v>-3</v>
      </c>
      <c r="G430" s="136">
        <v>-10</v>
      </c>
      <c r="H430" s="132">
        <v>3</v>
      </c>
      <c r="I430" s="132">
        <v>-11</v>
      </c>
      <c r="J430" s="132"/>
      <c r="K430" s="127">
        <f t="shared" si="182"/>
        <v>1</v>
      </c>
      <c r="L430" s="128">
        <f t="shared" si="183"/>
        <v>3</v>
      </c>
      <c r="M430" s="129" t="str">
        <f t="shared" si="184"/>
        <v/>
      </c>
      <c r="N430" s="129">
        <f t="shared" si="185"/>
        <v>1</v>
      </c>
    </row>
    <row r="431" spans="1:14" ht="15" outlineLevel="1" thickBot="1" x14ac:dyDescent="0.4">
      <c r="A431" s="25"/>
      <c r="B431" s="137" t="s">
        <v>63</v>
      </c>
      <c r="C431" s="124" t="str">
        <f t="shared" ref="C431:C432" si="186">IF(C423&gt;"",C423,"")</f>
        <v>Tuovinen Niklas</v>
      </c>
      <c r="D431" s="124" t="str">
        <f t="shared" ref="D431" si="187">IF(G424&gt;"",G424,"")</f>
        <v>Helaseppä Arttu</v>
      </c>
      <c r="E431" s="138"/>
      <c r="F431" s="139">
        <v>-9</v>
      </c>
      <c r="G431" s="140">
        <v>8</v>
      </c>
      <c r="H431" s="139">
        <v>8</v>
      </c>
      <c r="I431" s="139">
        <v>9</v>
      </c>
      <c r="J431" s="139"/>
      <c r="K431" s="127">
        <f t="shared" si="182"/>
        <v>3</v>
      </c>
      <c r="L431" s="128">
        <f t="shared" si="183"/>
        <v>1</v>
      </c>
      <c r="M431" s="129">
        <f t="shared" si="184"/>
        <v>1</v>
      </c>
      <c r="N431" s="129" t="str">
        <f t="shared" si="185"/>
        <v/>
      </c>
    </row>
    <row r="432" spans="1:14" outlineLevel="1" x14ac:dyDescent="0.35">
      <c r="A432" s="25"/>
      <c r="B432" s="130" t="s">
        <v>64</v>
      </c>
      <c r="C432" s="124" t="str">
        <f t="shared" si="186"/>
        <v>Selvenius Mikael</v>
      </c>
      <c r="D432" s="124" t="str">
        <f t="shared" ref="D432" si="188">IF(G423&gt;"",G423,"")</f>
        <v>Voikar Verner</v>
      </c>
      <c r="E432" s="131"/>
      <c r="F432" s="133"/>
      <c r="G432" s="141"/>
      <c r="H432" s="133"/>
      <c r="I432" s="133"/>
      <c r="J432" s="133"/>
      <c r="K432" s="127" t="str">
        <f t="shared" si="182"/>
        <v/>
      </c>
      <c r="L432" s="128" t="str">
        <f t="shared" si="183"/>
        <v/>
      </c>
      <c r="M432" s="129" t="str">
        <f t="shared" si="184"/>
        <v/>
      </c>
      <c r="N432" s="129" t="str">
        <f t="shared" si="185"/>
        <v/>
      </c>
    </row>
    <row r="433" spans="1:14" ht="15.5" outlineLevel="1" x14ac:dyDescent="0.35">
      <c r="A433" s="25"/>
      <c r="B433" s="116"/>
      <c r="C433" s="93"/>
      <c r="D433" s="93"/>
      <c r="E433" s="93"/>
      <c r="F433" s="93"/>
      <c r="G433" s="93"/>
      <c r="H433" s="93"/>
      <c r="I433" s="258" t="s">
        <v>65</v>
      </c>
      <c r="J433" s="259"/>
      <c r="K433" s="142">
        <f t="shared" ref="K433:N433" si="189">SUM(K428:K432)</f>
        <v>10</v>
      </c>
      <c r="L433" s="142">
        <f t="shared" si="189"/>
        <v>5</v>
      </c>
      <c r="M433" s="142">
        <f t="shared" si="189"/>
        <v>3</v>
      </c>
      <c r="N433" s="142">
        <f t="shared" si="189"/>
        <v>1</v>
      </c>
    </row>
    <row r="434" spans="1:14" ht="15.5" outlineLevel="1" x14ac:dyDescent="0.35">
      <c r="A434" s="25"/>
      <c r="B434" s="143" t="s">
        <v>66</v>
      </c>
      <c r="C434" s="93"/>
      <c r="D434" s="93"/>
      <c r="E434" s="93"/>
      <c r="F434" s="93"/>
      <c r="G434" s="93"/>
      <c r="H434" s="93"/>
      <c r="I434" s="93"/>
      <c r="J434" s="93"/>
      <c r="K434" s="93"/>
      <c r="L434" s="93"/>
      <c r="M434" s="93"/>
      <c r="N434" s="144"/>
    </row>
    <row r="435" spans="1:14" ht="15.5" outlineLevel="1" x14ac:dyDescent="0.35">
      <c r="A435" s="25"/>
      <c r="B435" s="145" t="s">
        <v>67</v>
      </c>
      <c r="C435" s="146"/>
      <c r="D435" s="146" t="s">
        <v>68</v>
      </c>
      <c r="E435" s="91"/>
      <c r="F435" s="146"/>
      <c r="G435" s="146" t="s">
        <v>17</v>
      </c>
      <c r="H435" s="91"/>
      <c r="I435" s="146"/>
      <c r="J435" s="147" t="s">
        <v>69</v>
      </c>
      <c r="K435" s="98"/>
      <c r="L435" s="93"/>
      <c r="M435" s="93"/>
      <c r="N435" s="144"/>
    </row>
    <row r="436" spans="1:14" ht="18.5" outlineLevel="1" thickBot="1" x14ac:dyDescent="0.4">
      <c r="A436" s="25"/>
      <c r="B436" s="116"/>
      <c r="C436" s="93"/>
      <c r="D436" s="93"/>
      <c r="E436" s="93"/>
      <c r="F436" s="93"/>
      <c r="G436" s="93"/>
      <c r="H436" s="93"/>
      <c r="I436" s="93"/>
      <c r="J436" s="236" t="str">
        <f t="shared" ref="J436" si="190">IF(M433=3,C422,IF(N433=3,G422,""))</f>
        <v>MBF</v>
      </c>
      <c r="K436" s="236"/>
      <c r="L436" s="236"/>
      <c r="M436" s="236"/>
      <c r="N436" s="237"/>
    </row>
    <row r="437" spans="1:14" ht="18.5" outlineLevel="1" thickBot="1" x14ac:dyDescent="0.4">
      <c r="A437" s="25"/>
      <c r="B437" s="148"/>
      <c r="C437" s="149"/>
      <c r="D437" s="149"/>
      <c r="E437" s="149"/>
      <c r="F437" s="149"/>
      <c r="G437" s="149"/>
      <c r="H437" s="149"/>
      <c r="I437" s="149"/>
      <c r="J437" s="150"/>
      <c r="K437" s="150"/>
      <c r="L437" s="150"/>
      <c r="M437" s="150"/>
      <c r="N437" s="151"/>
    </row>
    <row r="438" spans="1:14" ht="15" thickTop="1" x14ac:dyDescent="0.35">
      <c r="A438" s="25"/>
    </row>
  </sheetData>
  <mergeCells count="19">
    <mergeCell ref="H374:J374"/>
    <mergeCell ref="H397:J397"/>
    <mergeCell ref="H420:J420"/>
    <mergeCell ref="H144:J144"/>
    <mergeCell ref="H167:J167"/>
    <mergeCell ref="H190:J190"/>
    <mergeCell ref="H6:J6"/>
    <mergeCell ref="H29:J29"/>
    <mergeCell ref="H52:J52"/>
    <mergeCell ref="H75:J75"/>
    <mergeCell ref="H98:J98"/>
    <mergeCell ref="H121:J121"/>
    <mergeCell ref="H328:J328"/>
    <mergeCell ref="H351:J351"/>
    <mergeCell ref="H213:J213"/>
    <mergeCell ref="H236:J236"/>
    <mergeCell ref="H259:J259"/>
    <mergeCell ref="H282:J282"/>
    <mergeCell ref="H305:J30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397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398</v>
      </c>
    </row>
    <row r="7" spans="1:10" ht="14.25" customHeight="1" x14ac:dyDescent="0.35">
      <c r="A7" s="15" t="s">
        <v>7</v>
      </c>
      <c r="B7" s="15" t="s">
        <v>292</v>
      </c>
      <c r="C7" s="15" t="s">
        <v>31</v>
      </c>
      <c r="D7" s="15" t="s">
        <v>31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309</v>
      </c>
      <c r="C8" s="15" t="s">
        <v>36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310</v>
      </c>
      <c r="C9" s="15" t="s">
        <v>25</v>
      </c>
      <c r="D9" s="15" t="s">
        <v>25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421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421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421</v>
      </c>
      <c r="J1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79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327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151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31</v>
      </c>
      <c r="D9" s="298"/>
      <c r="E9" s="176"/>
      <c r="F9" s="177" t="s">
        <v>45</v>
      </c>
      <c r="G9" s="297" t="s">
        <v>25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105</v>
      </c>
      <c r="D10" s="283"/>
      <c r="E10" s="179"/>
      <c r="F10" s="180" t="s">
        <v>47</v>
      </c>
      <c r="G10" s="282" t="s">
        <v>253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104</v>
      </c>
      <c r="D11" s="283"/>
      <c r="E11" s="179"/>
      <c r="F11" s="182" t="s">
        <v>49</v>
      </c>
      <c r="G11" s="282" t="s">
        <v>249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105</v>
      </c>
      <c r="D13" s="283"/>
      <c r="E13" s="179"/>
      <c r="F13" s="180"/>
      <c r="G13" s="282" t="s">
        <v>253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104</v>
      </c>
      <c r="D14" s="283"/>
      <c r="E14" s="179"/>
      <c r="F14" s="189"/>
      <c r="G14" s="282" t="s">
        <v>249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Yang Yixin - Kellow Mia</v>
      </c>
      <c r="D17" s="198"/>
      <c r="E17" s="199"/>
      <c r="F17" s="225">
        <v>10</v>
      </c>
      <c r="G17" s="225">
        <v>-16</v>
      </c>
      <c r="H17" s="226">
        <v>3</v>
      </c>
      <c r="I17" s="225">
        <v>3</v>
      </c>
      <c r="J17" s="225"/>
      <c r="K17" s="200">
        <f>IF(ISBLANK(F17),"",COUNTIF(F17:J17,"&gt;=0"))</f>
        <v>3</v>
      </c>
      <c r="L17" s="201">
        <f>IF(ISBLANK(F17),"",(IF(LEFT(F17,1)="-",1,0)+IF(LEFT(G17,1)="-",1,0)+IF(LEFT(H17,1)="-",1,0)+IF(LEFT(I17,1)="-",1,0)+IF(LEFT(J17,1)="-",1,0)))</f>
        <v>1</v>
      </c>
      <c r="M17" s="202">
        <f t="shared" ref="M17:N21" si="0">IF(K17=3,1,"")</f>
        <v>1</v>
      </c>
      <c r="N17" s="203" t="str">
        <f t="shared" si="0"/>
        <v/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Ylinen Sonja - Pelli Elizabeth</v>
      </c>
      <c r="D18" s="197"/>
      <c r="E18" s="199"/>
      <c r="F18" s="227">
        <v>2</v>
      </c>
      <c r="G18" s="225">
        <v>2</v>
      </c>
      <c r="H18" s="225">
        <v>4</v>
      </c>
      <c r="I18" s="225"/>
      <c r="J18" s="225"/>
      <c r="K18" s="200">
        <f>IF(ISBLANK(F18),"",COUNTIF(F18:J18,"&gt;=0"))</f>
        <v>3</v>
      </c>
      <c r="L18" s="201">
        <f>IF(ISBLANK(F18),"",(IF(LEFT(F18,1)="-",1,0)+IF(LEFT(G18,1)="-",1,0)+IF(LEFT(H18,1)="-",1,0)+IF(LEFT(I18,1)="-",1,0)+IF(LEFT(J18,1)="-",1,0)))</f>
        <v>0</v>
      </c>
      <c r="M18" s="202">
        <f t="shared" si="0"/>
        <v>1</v>
      </c>
      <c r="N18" s="203" t="str">
        <f t="shared" si="0"/>
        <v/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Yang Yixin / Ylinen Sonja</v>
      </c>
      <c r="D19" s="206" t="str">
        <f>IF(G13&gt;"",G13&amp;" / "&amp;G14,"")</f>
        <v>Kellow Mia / Pelli Elizabeth</v>
      </c>
      <c r="E19" s="207"/>
      <c r="F19" s="228">
        <v>3</v>
      </c>
      <c r="G19" s="229">
        <v>2</v>
      </c>
      <c r="H19" s="230">
        <v>5</v>
      </c>
      <c r="I19" s="230"/>
      <c r="J19" s="230"/>
      <c r="K19" s="200">
        <f>IF(ISBLANK(F19),"",COUNTIF(F19:J19,"&gt;=0"))</f>
        <v>3</v>
      </c>
      <c r="L19" s="201">
        <f>IF(ISBLANK(F19),"",(IF(LEFT(F19,1)="-",1,0)+IF(LEFT(G19,1)="-",1,0)+IF(LEFT(H19,1)="-",1,0)+IF(LEFT(I19,1)="-",1,0)+IF(LEFT(J19,1)="-",1,0)))</f>
        <v>0</v>
      </c>
      <c r="M19" s="202">
        <f t="shared" si="0"/>
        <v>1</v>
      </c>
      <c r="N19" s="203" t="str">
        <f t="shared" si="0"/>
        <v/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Yang Yixin - Pelli Elizabeth</v>
      </c>
      <c r="D20" s="197"/>
      <c r="E20" s="199"/>
      <c r="F20" s="231"/>
      <c r="G20" s="225"/>
      <c r="H20" s="225"/>
      <c r="I20" s="225"/>
      <c r="J20" s="226"/>
      <c r="K20" s="200" t="str">
        <f>IF(ISBLANK(F20),"",COUNTIF(F20:J20,"&gt;=0"))</f>
        <v/>
      </c>
      <c r="L20" s="201" t="str">
        <f>IF(ISBLANK(F20),"",(IF(LEFT(F20,1)="-",1,0)+IF(LEFT(G20,1)="-",1,0)+IF(LEFT(H20,1)="-",1,0)+IF(LEFT(I20,1)="-",1,0)+IF(LEFT(J20,1)="-",1,0)))</f>
        <v/>
      </c>
      <c r="M20" s="202" t="str">
        <f t="shared" si="0"/>
        <v/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Ylinen Sonja - Kellow Mia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3</v>
      </c>
      <c r="N22" s="214">
        <f>IF(ISBLANK(F17),"",SUM(N17:N21))</f>
        <v>0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PT Espoo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328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151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36</v>
      </c>
      <c r="D35" s="298"/>
      <c r="E35" s="176"/>
      <c r="F35" s="177" t="s">
        <v>45</v>
      </c>
      <c r="G35" s="297" t="s">
        <v>25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247</v>
      </c>
      <c r="D36" s="283"/>
      <c r="E36" s="179"/>
      <c r="F36" s="180" t="s">
        <v>47</v>
      </c>
      <c r="G36" s="282" t="s">
        <v>253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252</v>
      </c>
      <c r="D37" s="283"/>
      <c r="E37" s="179"/>
      <c r="F37" s="182" t="s">
        <v>49</v>
      </c>
      <c r="G37" s="282" t="s">
        <v>249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247</v>
      </c>
      <c r="D39" s="283"/>
      <c r="E39" s="179"/>
      <c r="F39" s="180"/>
      <c r="G39" s="282" t="s">
        <v>253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252</v>
      </c>
      <c r="D40" s="283"/>
      <c r="E40" s="179"/>
      <c r="F40" s="189"/>
      <c r="G40" s="282" t="s">
        <v>249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Stråhlman Ann-Cathrine - Kellow Mia</v>
      </c>
      <c r="D43" s="198"/>
      <c r="E43" s="199"/>
      <c r="F43" s="225">
        <v>2</v>
      </c>
      <c r="G43" s="225">
        <v>2</v>
      </c>
      <c r="H43" s="226">
        <v>4</v>
      </c>
      <c r="I43" s="225"/>
      <c r="J43" s="225"/>
      <c r="K43" s="200">
        <f>IF(ISBLANK(F43),"",COUNTIF(F43:J43,"&gt;=0"))</f>
        <v>3</v>
      </c>
      <c r="L43" s="201">
        <f>IF(ISBLANK(F43),"",(IF(LEFT(F43,1)="-",1,0)+IF(LEFT(G43,1)="-",1,0)+IF(LEFT(H43,1)="-",1,0)+IF(LEFT(I43,1)="-",1,0)+IF(LEFT(J43,1)="-",1,0)))</f>
        <v>0</v>
      </c>
      <c r="M43" s="202">
        <f t="shared" ref="M43:M47" si="1">IF(K43=3,1,"")</f>
        <v>1</v>
      </c>
      <c r="N43" s="203" t="str">
        <f t="shared" ref="N43:N47" si="2">IF(L43=3,1,"")</f>
        <v/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Stråhlman Tea - Pelli Elizabeth</v>
      </c>
      <c r="D44" s="197"/>
      <c r="E44" s="199"/>
      <c r="F44" s="227">
        <v>9</v>
      </c>
      <c r="G44" s="225">
        <v>7</v>
      </c>
      <c r="H44" s="225">
        <v>7</v>
      </c>
      <c r="I44" s="225"/>
      <c r="J44" s="225"/>
      <c r="K44" s="200">
        <f>IF(ISBLANK(F44),"",COUNTIF(F44:J44,"&gt;=0"))</f>
        <v>3</v>
      </c>
      <c r="L44" s="201">
        <f>IF(ISBLANK(F44),"",(IF(LEFT(F44,1)="-",1,0)+IF(LEFT(G44,1)="-",1,0)+IF(LEFT(H44,1)="-",1,0)+IF(LEFT(I44,1)="-",1,0)+IF(LEFT(J44,1)="-",1,0)))</f>
        <v>0</v>
      </c>
      <c r="M44" s="202">
        <f t="shared" si="1"/>
        <v>1</v>
      </c>
      <c r="N44" s="203" t="str">
        <f t="shared" si="2"/>
        <v/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Stråhlman Ann-Cathrine / Stråhlman Tea</v>
      </c>
      <c r="D45" s="206" t="str">
        <f>IF(G39&gt;"",G39&amp;" / "&amp;G40,"")</f>
        <v>Kellow Mia / Pelli Elizabeth</v>
      </c>
      <c r="E45" s="207"/>
      <c r="F45" s="228">
        <v>3</v>
      </c>
      <c r="G45" s="229">
        <v>4</v>
      </c>
      <c r="H45" s="230">
        <v>4</v>
      </c>
      <c r="I45" s="230"/>
      <c r="J45" s="230"/>
      <c r="K45" s="200">
        <f>IF(ISBLANK(F45),"",COUNTIF(F45:J45,"&gt;=0"))</f>
        <v>3</v>
      </c>
      <c r="L45" s="201">
        <f>IF(ISBLANK(F45),"",(IF(LEFT(F45,1)="-",1,0)+IF(LEFT(G45,1)="-",1,0)+IF(LEFT(H45,1)="-",1,0)+IF(LEFT(I45,1)="-",1,0)+IF(LEFT(J45,1)="-",1,0)))</f>
        <v>0</v>
      </c>
      <c r="M45" s="202">
        <f t="shared" si="1"/>
        <v>1</v>
      </c>
      <c r="N45" s="203" t="str">
        <f t="shared" si="2"/>
        <v/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Stråhlman Ann-Cathrine - Pelli Elizabeth</v>
      </c>
      <c r="D46" s="197"/>
      <c r="E46" s="199"/>
      <c r="F46" s="231"/>
      <c r="G46" s="225"/>
      <c r="H46" s="225"/>
      <c r="I46" s="225"/>
      <c r="J46" s="226"/>
      <c r="K46" s="200" t="str">
        <f>IF(ISBLANK(F46),"",COUNTIF(F46:J46,"&gt;=0"))</f>
        <v/>
      </c>
      <c r="L46" s="201" t="str">
        <f>IF(ISBLANK(F46),"",(IF(LEFT(F46,1)="-",1,0)+IF(LEFT(G46,1)="-",1,0)+IF(LEFT(H46,1)="-",1,0)+IF(LEFT(I46,1)="-",1,0)+IF(LEFT(J46,1)="-",1,0)))</f>
        <v/>
      </c>
      <c r="M46" s="202" t="str">
        <f t="shared" si="1"/>
        <v/>
      </c>
      <c r="N46" s="203" t="str">
        <f t="shared" si="2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Stråhlman Tea - Kellow Mia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2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3</v>
      </c>
      <c r="N48" s="214">
        <f>IF(ISBLANK(F43),"",SUM(N43:N47))</f>
        <v>0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PT Espoo 2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419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151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36</v>
      </c>
      <c r="D61" s="298"/>
      <c r="E61" s="176"/>
      <c r="F61" s="177" t="s">
        <v>45</v>
      </c>
      <c r="G61" s="297" t="s">
        <v>31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252</v>
      </c>
      <c r="D62" s="283"/>
      <c r="E62" s="179"/>
      <c r="F62" s="180" t="s">
        <v>47</v>
      </c>
      <c r="G62" s="282" t="s">
        <v>105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247</v>
      </c>
      <c r="D63" s="283"/>
      <c r="E63" s="179"/>
      <c r="F63" s="182" t="s">
        <v>49</v>
      </c>
      <c r="G63" s="282" t="s">
        <v>104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252</v>
      </c>
      <c r="D65" s="283"/>
      <c r="E65" s="179"/>
      <c r="F65" s="180"/>
      <c r="G65" s="282" t="s">
        <v>105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247</v>
      </c>
      <c r="D66" s="283"/>
      <c r="E66" s="179"/>
      <c r="F66" s="189"/>
      <c r="G66" s="282" t="s">
        <v>104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Stråhlman Tea - Yang Yixin</v>
      </c>
      <c r="D69" s="198"/>
      <c r="E69" s="199"/>
      <c r="F69" s="225">
        <v>9</v>
      </c>
      <c r="G69" s="225">
        <v>-12</v>
      </c>
      <c r="H69" s="226">
        <v>-7</v>
      </c>
      <c r="I69" s="225">
        <v>-7</v>
      </c>
      <c r="J69" s="225"/>
      <c r="K69" s="200">
        <f>IF(ISBLANK(F69),"",COUNTIF(F69:J69,"&gt;=0"))</f>
        <v>1</v>
      </c>
      <c r="L69" s="201">
        <f>IF(ISBLANK(F69),"",(IF(LEFT(F69,1)="-",1,0)+IF(LEFT(G69,1)="-",1,0)+IF(LEFT(H69,1)="-",1,0)+IF(LEFT(I69,1)="-",1,0)+IF(LEFT(J69,1)="-",1,0)))</f>
        <v>3</v>
      </c>
      <c r="M69" s="202" t="str">
        <f t="shared" ref="M69:M73" si="3">IF(K69=3,1,"")</f>
        <v/>
      </c>
      <c r="N69" s="203">
        <f t="shared" ref="N69:N73" si="4">IF(L69=3,1,"")</f>
        <v>1</v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Stråhlman Ann-Cathrine - Ylinen Sonja</v>
      </c>
      <c r="D70" s="197"/>
      <c r="E70" s="199"/>
      <c r="F70" s="227">
        <v>-4</v>
      </c>
      <c r="G70" s="225">
        <v>-4</v>
      </c>
      <c r="H70" s="225">
        <v>-4</v>
      </c>
      <c r="I70" s="225"/>
      <c r="J70" s="225"/>
      <c r="K70" s="200">
        <f>IF(ISBLANK(F70),"",COUNTIF(F70:J70,"&gt;=0"))</f>
        <v>0</v>
      </c>
      <c r="L70" s="201">
        <f>IF(ISBLANK(F70),"",(IF(LEFT(F70,1)="-",1,0)+IF(LEFT(G70,1)="-",1,0)+IF(LEFT(H70,1)="-",1,0)+IF(LEFT(I70,1)="-",1,0)+IF(LEFT(J70,1)="-",1,0)))</f>
        <v>3</v>
      </c>
      <c r="M70" s="202" t="str">
        <f t="shared" si="3"/>
        <v/>
      </c>
      <c r="N70" s="203">
        <f t="shared" si="4"/>
        <v>1</v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Stråhlman Tea / Stråhlman Ann-Cathrine</v>
      </c>
      <c r="D71" s="206" t="str">
        <f>IF(G65&gt;"",G65&amp;" / "&amp;G66,"")</f>
        <v>Yang Yixin / Ylinen Sonja</v>
      </c>
      <c r="E71" s="207"/>
      <c r="F71" s="228">
        <v>-4</v>
      </c>
      <c r="G71" s="229">
        <v>-4</v>
      </c>
      <c r="H71" s="230">
        <v>-7</v>
      </c>
      <c r="I71" s="230"/>
      <c r="J71" s="230"/>
      <c r="K71" s="200">
        <f>IF(ISBLANK(F71),"",COUNTIF(F71:J71,"&gt;=0"))</f>
        <v>0</v>
      </c>
      <c r="L71" s="201">
        <f>IF(ISBLANK(F71),"",(IF(LEFT(F71,1)="-",1,0)+IF(LEFT(G71,1)="-",1,0)+IF(LEFT(H71,1)="-",1,0)+IF(LEFT(I71,1)="-",1,0)+IF(LEFT(J71,1)="-",1,0)))</f>
        <v>3</v>
      </c>
      <c r="M71" s="202" t="str">
        <f t="shared" si="3"/>
        <v/>
      </c>
      <c r="N71" s="203">
        <f t="shared" si="4"/>
        <v>1</v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Stråhlman Tea - Ylinen Sonja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3"/>
        <v/>
      </c>
      <c r="N72" s="203" t="str">
        <f t="shared" si="4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Stråhlman Ann-Cathrine - Yang Yixin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3"/>
        <v/>
      </c>
      <c r="N73" s="203" t="str">
        <f t="shared" si="4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0</v>
      </c>
      <c r="N74" s="214">
        <f>IF(ISBLANK(F69),"",SUM(N69:N73))</f>
        <v>3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PT Espoo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</sheetData>
  <mergeCells count="51"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C10:D10"/>
    <mergeCell ref="G10:N10"/>
    <mergeCell ref="C11:D11"/>
    <mergeCell ref="G11:N11"/>
    <mergeCell ref="C13:D13"/>
    <mergeCell ref="G13:N13"/>
    <mergeCell ref="C9:D9"/>
    <mergeCell ref="G9:N9"/>
    <mergeCell ref="I4:N4"/>
    <mergeCell ref="I5:N5"/>
    <mergeCell ref="I6:N6"/>
    <mergeCell ref="I7:K7"/>
    <mergeCell ref="M7:N7"/>
  </mergeCells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4"/>
  <sheetViews>
    <sheetView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153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399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400</v>
      </c>
    </row>
    <row r="7" spans="1:10" ht="14.25" customHeight="1" x14ac:dyDescent="0.35">
      <c r="A7" s="15" t="s">
        <v>7</v>
      </c>
      <c r="B7" s="15" t="s">
        <v>284</v>
      </c>
      <c r="C7" s="15" t="s">
        <v>30</v>
      </c>
      <c r="D7" s="15" t="s">
        <v>30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35">
      <c r="A8" s="15" t="s">
        <v>8</v>
      </c>
      <c r="B8" s="15" t="s">
        <v>311</v>
      </c>
      <c r="C8" s="15" t="s">
        <v>31</v>
      </c>
      <c r="D8" s="15" t="s">
        <v>31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312</v>
      </c>
      <c r="C9" s="15" t="s">
        <v>101</v>
      </c>
      <c r="D9" s="15" t="s">
        <v>30</v>
      </c>
      <c r="E9" s="15" t="s">
        <v>85</v>
      </c>
      <c r="F9" s="15"/>
      <c r="G9" s="15"/>
      <c r="H9" s="15" t="s">
        <v>9</v>
      </c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 t="s">
        <v>421</v>
      </c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 t="s">
        <v>420</v>
      </c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/>
      <c r="E14" s="15"/>
      <c r="F14" s="15"/>
      <c r="G14" s="15"/>
      <c r="H14" s="15"/>
      <c r="I14" s="15" t="s">
        <v>421</v>
      </c>
      <c r="J14" s="15" t="s">
        <v>9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79"/>
  <sheetViews>
    <sheetView workbookViewId="0"/>
  </sheetViews>
  <sheetFormatPr defaultRowHeight="14.5" outlineLevelRow="1" x14ac:dyDescent="0.35"/>
  <cols>
    <col min="1" max="1" width="4.453125" customWidth="1"/>
    <col min="2" max="2" width="5.81640625" customWidth="1"/>
    <col min="3" max="3" width="23.54296875" customWidth="1"/>
    <col min="4" max="4" width="22" customWidth="1"/>
    <col min="5" max="5" width="3.7265625" customWidth="1"/>
    <col min="6" max="10" width="6.7265625" customWidth="1"/>
    <col min="11" max="11" width="3.7265625" customWidth="1"/>
    <col min="12" max="12" width="3.81640625" customWidth="1"/>
    <col min="13" max="13" width="3.7265625" customWidth="1"/>
    <col min="14" max="14" width="3.54296875" customWidth="1"/>
    <col min="15" max="15" width="2.81640625" customWidth="1"/>
    <col min="17" max="17" width="28" hidden="1" customWidth="1"/>
  </cols>
  <sheetData>
    <row r="1" spans="1:17" s="152" customFormat="1" ht="10.5" x14ac:dyDescent="0.25"/>
    <row r="2" spans="1:17" ht="18.5" x14ac:dyDescent="0.45">
      <c r="A2" s="153" t="s">
        <v>437</v>
      </c>
    </row>
    <row r="3" spans="1:17" ht="15.5" outlineLevel="1" x14ac:dyDescent="0.35">
      <c r="A3" s="154"/>
      <c r="B3" s="155"/>
      <c r="C3" s="156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8"/>
      <c r="Q3" s="159" t="s">
        <v>70</v>
      </c>
    </row>
    <row r="4" spans="1:17" ht="15.5" outlineLevel="1" x14ac:dyDescent="0.35">
      <c r="A4" s="160"/>
      <c r="B4" s="161"/>
      <c r="C4" s="162" t="s">
        <v>71</v>
      </c>
      <c r="D4" s="163"/>
      <c r="E4" s="163"/>
      <c r="F4" s="161"/>
      <c r="G4" s="164" t="s">
        <v>38</v>
      </c>
      <c r="H4" s="165"/>
      <c r="I4" s="290" t="s">
        <v>187</v>
      </c>
      <c r="J4" s="290"/>
      <c r="K4" s="290"/>
      <c r="L4" s="290"/>
      <c r="M4" s="290"/>
      <c r="N4" s="291"/>
      <c r="O4" s="166"/>
      <c r="Q4" s="159" t="s">
        <v>72</v>
      </c>
    </row>
    <row r="5" spans="1:17" ht="17.25" customHeight="1" outlineLevel="1" x14ac:dyDescent="0.4">
      <c r="A5" s="160"/>
      <c r="B5" s="167"/>
      <c r="C5" s="168" t="s">
        <v>73</v>
      </c>
      <c r="D5" s="163"/>
      <c r="E5" s="163"/>
      <c r="F5" s="161"/>
      <c r="G5" s="164" t="s">
        <v>39</v>
      </c>
      <c r="H5" s="165"/>
      <c r="I5" s="290" t="s">
        <v>25</v>
      </c>
      <c r="J5" s="290"/>
      <c r="K5" s="290"/>
      <c r="L5" s="290"/>
      <c r="M5" s="290"/>
      <c r="N5" s="291"/>
      <c r="O5" s="166"/>
      <c r="Q5" s="169"/>
    </row>
    <row r="6" spans="1:17" outlineLevel="1" x14ac:dyDescent="0.35">
      <c r="A6" s="160"/>
      <c r="B6" s="163"/>
      <c r="C6" s="170" t="s">
        <v>74</v>
      </c>
      <c r="D6" s="163"/>
      <c r="E6" s="163"/>
      <c r="F6" s="163"/>
      <c r="G6" s="164" t="s">
        <v>40</v>
      </c>
      <c r="H6" s="171"/>
      <c r="I6" s="292" t="s">
        <v>151</v>
      </c>
      <c r="J6" s="292"/>
      <c r="K6" s="292"/>
      <c r="L6" s="292"/>
      <c r="M6" s="292"/>
      <c r="N6" s="293"/>
      <c r="O6" s="166"/>
      <c r="Q6" s="169"/>
    </row>
    <row r="7" spans="1:17" ht="15.5" outlineLevel="1" x14ac:dyDescent="0.35">
      <c r="A7" s="160"/>
      <c r="B7" s="163"/>
      <c r="C7" s="163"/>
      <c r="D7" s="163"/>
      <c r="E7" s="163"/>
      <c r="F7" s="163"/>
      <c r="G7" s="164" t="s">
        <v>75</v>
      </c>
      <c r="H7" s="165"/>
      <c r="I7" s="294">
        <v>44114</v>
      </c>
      <c r="J7" s="294"/>
      <c r="K7" s="294"/>
      <c r="L7" s="172" t="s">
        <v>76</v>
      </c>
      <c r="M7" s="295"/>
      <c r="N7" s="296"/>
      <c r="O7" s="166"/>
      <c r="Q7" s="169"/>
    </row>
    <row r="8" spans="1:17" outlineLevel="1" x14ac:dyDescent="0.35">
      <c r="A8" s="160"/>
      <c r="B8" s="161"/>
      <c r="C8" s="173" t="s">
        <v>77</v>
      </c>
      <c r="D8" s="163"/>
      <c r="E8" s="163"/>
      <c r="F8" s="163"/>
      <c r="G8" s="173" t="s">
        <v>77</v>
      </c>
      <c r="H8" s="163"/>
      <c r="I8" s="163"/>
      <c r="J8" s="163"/>
      <c r="K8" s="163"/>
      <c r="L8" s="163"/>
      <c r="M8" s="163"/>
      <c r="N8" s="163"/>
      <c r="O8" s="174"/>
      <c r="Q8" s="169"/>
    </row>
    <row r="9" spans="1:17" ht="15.5" outlineLevel="1" x14ac:dyDescent="0.35">
      <c r="A9" s="166"/>
      <c r="B9" s="175" t="s">
        <v>44</v>
      </c>
      <c r="C9" s="297" t="s">
        <v>101</v>
      </c>
      <c r="D9" s="298"/>
      <c r="E9" s="176"/>
      <c r="F9" s="177" t="s">
        <v>45</v>
      </c>
      <c r="G9" s="297" t="s">
        <v>30</v>
      </c>
      <c r="H9" s="299"/>
      <c r="I9" s="299"/>
      <c r="J9" s="299"/>
      <c r="K9" s="299"/>
      <c r="L9" s="299"/>
      <c r="M9" s="299"/>
      <c r="N9" s="300"/>
      <c r="O9" s="166"/>
      <c r="Q9" s="169"/>
    </row>
    <row r="10" spans="1:17" outlineLevel="1" x14ac:dyDescent="0.35">
      <c r="A10" s="166"/>
      <c r="B10" s="178" t="s">
        <v>46</v>
      </c>
      <c r="C10" s="282" t="s">
        <v>107</v>
      </c>
      <c r="D10" s="283"/>
      <c r="E10" s="179"/>
      <c r="F10" s="180" t="s">
        <v>47</v>
      </c>
      <c r="G10" s="282" t="s">
        <v>361</v>
      </c>
      <c r="H10" s="284"/>
      <c r="I10" s="284"/>
      <c r="J10" s="284"/>
      <c r="K10" s="284"/>
      <c r="L10" s="284"/>
      <c r="M10" s="284"/>
      <c r="N10" s="285"/>
      <c r="O10" s="166"/>
      <c r="Q10" s="169"/>
    </row>
    <row r="11" spans="1:17" outlineLevel="1" x14ac:dyDescent="0.35">
      <c r="A11" s="166"/>
      <c r="B11" s="181" t="s">
        <v>48</v>
      </c>
      <c r="C11" s="282" t="s">
        <v>84</v>
      </c>
      <c r="D11" s="283"/>
      <c r="E11" s="179"/>
      <c r="F11" s="182" t="s">
        <v>49</v>
      </c>
      <c r="G11" s="282" t="s">
        <v>255</v>
      </c>
      <c r="H11" s="284"/>
      <c r="I11" s="284"/>
      <c r="J11" s="284"/>
      <c r="K11" s="284"/>
      <c r="L11" s="284"/>
      <c r="M11" s="284"/>
      <c r="N11" s="285"/>
      <c r="O11" s="166"/>
      <c r="Q11" s="169"/>
    </row>
    <row r="12" spans="1:17" outlineLevel="1" x14ac:dyDescent="0.35">
      <c r="A12" s="160"/>
      <c r="B12" s="183" t="s">
        <v>78</v>
      </c>
      <c r="C12" s="184"/>
      <c r="D12" s="185"/>
      <c r="E12" s="186"/>
      <c r="F12" s="183" t="s">
        <v>78</v>
      </c>
      <c r="G12" s="187"/>
      <c r="H12" s="187"/>
      <c r="I12" s="187"/>
      <c r="J12" s="187"/>
      <c r="K12" s="187"/>
      <c r="L12" s="187"/>
      <c r="M12" s="187"/>
      <c r="N12" s="187"/>
      <c r="O12" s="174"/>
      <c r="Q12" s="169"/>
    </row>
    <row r="13" spans="1:17" outlineLevel="1" x14ac:dyDescent="0.35">
      <c r="A13" s="166"/>
      <c r="B13" s="178"/>
      <c r="C13" s="282" t="s">
        <v>107</v>
      </c>
      <c r="D13" s="283"/>
      <c r="E13" s="179"/>
      <c r="F13" s="180"/>
      <c r="G13" s="282" t="s">
        <v>361</v>
      </c>
      <c r="H13" s="284"/>
      <c r="I13" s="284"/>
      <c r="J13" s="284"/>
      <c r="K13" s="284"/>
      <c r="L13" s="284"/>
      <c r="M13" s="284"/>
      <c r="N13" s="285"/>
      <c r="O13" s="166"/>
      <c r="Q13" s="169"/>
    </row>
    <row r="14" spans="1:17" outlineLevel="1" x14ac:dyDescent="0.35">
      <c r="A14" s="166"/>
      <c r="B14" s="188"/>
      <c r="C14" s="282" t="s">
        <v>84</v>
      </c>
      <c r="D14" s="283"/>
      <c r="E14" s="179"/>
      <c r="F14" s="189"/>
      <c r="G14" s="282" t="s">
        <v>255</v>
      </c>
      <c r="H14" s="284"/>
      <c r="I14" s="284"/>
      <c r="J14" s="284"/>
      <c r="K14" s="284"/>
      <c r="L14" s="284"/>
      <c r="M14" s="284"/>
      <c r="N14" s="285"/>
      <c r="O14" s="166"/>
      <c r="Q14" s="169"/>
    </row>
    <row r="15" spans="1:17" ht="15.5" outlineLevel="1" x14ac:dyDescent="0.35">
      <c r="A15" s="160"/>
      <c r="B15" s="163"/>
      <c r="C15" s="163"/>
      <c r="D15" s="163"/>
      <c r="E15" s="163"/>
      <c r="F15" s="190" t="s">
        <v>79</v>
      </c>
      <c r="G15" s="173"/>
      <c r="H15" s="173"/>
      <c r="I15" s="173"/>
      <c r="J15" s="163"/>
      <c r="K15" s="163"/>
      <c r="L15" s="163"/>
      <c r="M15" s="191"/>
      <c r="N15" s="161"/>
      <c r="O15" s="174"/>
      <c r="Q15" s="169"/>
    </row>
    <row r="16" spans="1:17" outlineLevel="1" x14ac:dyDescent="0.35">
      <c r="A16" s="160"/>
      <c r="B16" s="192" t="s">
        <v>80</v>
      </c>
      <c r="C16" s="163"/>
      <c r="D16" s="163"/>
      <c r="E16" s="163"/>
      <c r="F16" s="193" t="s">
        <v>53</v>
      </c>
      <c r="G16" s="193" t="s">
        <v>54</v>
      </c>
      <c r="H16" s="193" t="s">
        <v>55</v>
      </c>
      <c r="I16" s="193" t="s">
        <v>56</v>
      </c>
      <c r="J16" s="193" t="s">
        <v>57</v>
      </c>
      <c r="K16" s="286" t="s">
        <v>4</v>
      </c>
      <c r="L16" s="287"/>
      <c r="M16" s="194" t="s">
        <v>58</v>
      </c>
      <c r="N16" s="195" t="s">
        <v>59</v>
      </c>
      <c r="O16" s="166"/>
    </row>
    <row r="17" spans="1:17" ht="18" customHeight="1" outlineLevel="1" x14ac:dyDescent="0.35">
      <c r="A17" s="166"/>
      <c r="B17" s="196" t="s">
        <v>60</v>
      </c>
      <c r="C17" s="197" t="str">
        <f>IF(+C10&gt;"",C10&amp;" - "&amp;G10,"")</f>
        <v>Toffer Siiri - Girlea Maria</v>
      </c>
      <c r="D17" s="198"/>
      <c r="E17" s="199"/>
      <c r="F17" s="225">
        <v>-3</v>
      </c>
      <c r="G17" s="225">
        <v>-3</v>
      </c>
      <c r="H17" s="226">
        <v>-5</v>
      </c>
      <c r="I17" s="225"/>
      <c r="J17" s="225"/>
      <c r="K17" s="200">
        <f>IF(ISBLANK(F17),"",COUNTIF(F17:J17,"&gt;=0"))</f>
        <v>0</v>
      </c>
      <c r="L17" s="201">
        <f>IF(ISBLANK(F17),"",(IF(LEFT(F17,1)="-",1,0)+IF(LEFT(G17,1)="-",1,0)+IF(LEFT(H17,1)="-",1,0)+IF(LEFT(I17,1)="-",1,0)+IF(LEFT(J17,1)="-",1,0)))</f>
        <v>3</v>
      </c>
      <c r="M17" s="202" t="str">
        <f t="shared" ref="M17:N21" si="0">IF(K17=3,1,"")</f>
        <v/>
      </c>
      <c r="N17" s="203">
        <f t="shared" si="0"/>
        <v>1</v>
      </c>
      <c r="O17" s="166"/>
      <c r="Q17" s="169"/>
    </row>
    <row r="18" spans="1:17" ht="18" customHeight="1" outlineLevel="1" x14ac:dyDescent="0.35">
      <c r="A18" s="166"/>
      <c r="B18" s="196" t="s">
        <v>61</v>
      </c>
      <c r="C18" s="198" t="str">
        <f>IF(C11&gt;"",C11&amp;" - "&amp;G11,"")</f>
        <v>Seppänen Alexandra - Kellow Ella</v>
      </c>
      <c r="D18" s="197"/>
      <c r="E18" s="199"/>
      <c r="F18" s="227">
        <v>-6</v>
      </c>
      <c r="G18" s="225">
        <v>-2</v>
      </c>
      <c r="H18" s="225">
        <v>-3</v>
      </c>
      <c r="I18" s="225"/>
      <c r="J18" s="225"/>
      <c r="K18" s="200">
        <f>IF(ISBLANK(F18),"",COUNTIF(F18:J18,"&gt;=0"))</f>
        <v>0</v>
      </c>
      <c r="L18" s="201">
        <f>IF(ISBLANK(F18),"",(IF(LEFT(F18,1)="-",1,0)+IF(LEFT(G18,1)="-",1,0)+IF(LEFT(H18,1)="-",1,0)+IF(LEFT(I18,1)="-",1,0)+IF(LEFT(J18,1)="-",1,0)))</f>
        <v>3</v>
      </c>
      <c r="M18" s="202" t="str">
        <f t="shared" si="0"/>
        <v/>
      </c>
      <c r="N18" s="203">
        <f t="shared" si="0"/>
        <v>1</v>
      </c>
      <c r="O18" s="166"/>
      <c r="Q18" s="169"/>
    </row>
    <row r="19" spans="1:17" ht="18" customHeight="1" outlineLevel="1" x14ac:dyDescent="0.35">
      <c r="A19" s="166"/>
      <c r="B19" s="204" t="s">
        <v>81</v>
      </c>
      <c r="C19" s="205" t="str">
        <f>IF(C13&gt;"",C13&amp;" / "&amp;C14,"")</f>
        <v>Toffer Siiri / Seppänen Alexandra</v>
      </c>
      <c r="D19" s="206" t="str">
        <f>IF(G13&gt;"",G13&amp;" / "&amp;G14,"")</f>
        <v>Girlea Maria / Kellow Ella</v>
      </c>
      <c r="E19" s="207"/>
      <c r="F19" s="228">
        <v>9</v>
      </c>
      <c r="G19" s="229">
        <v>-3</v>
      </c>
      <c r="H19" s="230">
        <v>-3</v>
      </c>
      <c r="I19" s="230">
        <v>-8</v>
      </c>
      <c r="J19" s="230"/>
      <c r="K19" s="200">
        <f>IF(ISBLANK(F19),"",COUNTIF(F19:J19,"&gt;=0"))</f>
        <v>1</v>
      </c>
      <c r="L19" s="201">
        <f>IF(ISBLANK(F19),"",(IF(LEFT(F19,1)="-",1,0)+IF(LEFT(G19,1)="-",1,0)+IF(LEFT(H19,1)="-",1,0)+IF(LEFT(I19,1)="-",1,0)+IF(LEFT(J19,1)="-",1,0)))</f>
        <v>3</v>
      </c>
      <c r="M19" s="202" t="str">
        <f t="shared" si="0"/>
        <v/>
      </c>
      <c r="N19" s="203">
        <f t="shared" si="0"/>
        <v>1</v>
      </c>
      <c r="O19" s="166"/>
      <c r="Q19" s="169"/>
    </row>
    <row r="20" spans="1:17" ht="18" customHeight="1" outlineLevel="1" x14ac:dyDescent="0.35">
      <c r="A20" s="166"/>
      <c r="B20" s="196" t="s">
        <v>63</v>
      </c>
      <c r="C20" s="198" t="str">
        <f>IF(+C10&gt;"",C10&amp;" - "&amp;G11,"")</f>
        <v>Toffer Siiri - Kellow Ella</v>
      </c>
      <c r="D20" s="197"/>
      <c r="E20" s="199"/>
      <c r="F20" s="231"/>
      <c r="G20" s="225"/>
      <c r="H20" s="225"/>
      <c r="I20" s="225"/>
      <c r="J20" s="226"/>
      <c r="K20" s="200" t="str">
        <f>IF(ISBLANK(F20),"",COUNTIF(F20:J20,"&gt;=0"))</f>
        <v/>
      </c>
      <c r="L20" s="201" t="str">
        <f>IF(ISBLANK(F20),"",(IF(LEFT(F20,1)="-",1,0)+IF(LEFT(G20,1)="-",1,0)+IF(LEFT(H20,1)="-",1,0)+IF(LEFT(I20,1)="-",1,0)+IF(LEFT(J20,1)="-",1,0)))</f>
        <v/>
      </c>
      <c r="M20" s="202" t="str">
        <f t="shared" si="0"/>
        <v/>
      </c>
      <c r="N20" s="203" t="str">
        <f t="shared" si="0"/>
        <v/>
      </c>
      <c r="O20" s="166"/>
      <c r="Q20" s="169"/>
    </row>
    <row r="21" spans="1:17" ht="18" customHeight="1" outlineLevel="1" thickBot="1" x14ac:dyDescent="0.4">
      <c r="A21" s="166"/>
      <c r="B21" s="196" t="s">
        <v>64</v>
      </c>
      <c r="C21" s="198" t="str">
        <f>IF(+C11&gt;"",C11&amp;" - "&amp;G10,"")</f>
        <v>Seppänen Alexandra - Girlea Maria</v>
      </c>
      <c r="D21" s="197"/>
      <c r="E21" s="199"/>
      <c r="F21" s="226"/>
      <c r="G21" s="225"/>
      <c r="H21" s="226"/>
      <c r="I21" s="225"/>
      <c r="J21" s="225"/>
      <c r="K21" s="200" t="str">
        <f>IF(ISBLANK(F21),"",COUNTIF(F21:J21,"&gt;=0"))</f>
        <v/>
      </c>
      <c r="L21" s="208" t="str">
        <f>IF(ISBLANK(F21),"",(IF(LEFT(F21,1)="-",1,0)+IF(LEFT(G21,1)="-",1,0)+IF(LEFT(H21,1)="-",1,0)+IF(LEFT(I21,1)="-",1,0)+IF(LEFT(J21,1)="-",1,0)))</f>
        <v/>
      </c>
      <c r="M21" s="202" t="str">
        <f t="shared" si="0"/>
        <v/>
      </c>
      <c r="N21" s="203" t="str">
        <f t="shared" si="0"/>
        <v/>
      </c>
      <c r="O21" s="166"/>
      <c r="Q21" s="169"/>
    </row>
    <row r="22" spans="1:17" ht="16" outlineLevel="1" thickBot="1" x14ac:dyDescent="0.4">
      <c r="A22" s="160"/>
      <c r="B22" s="163"/>
      <c r="C22" s="163"/>
      <c r="D22" s="163"/>
      <c r="E22" s="163"/>
      <c r="F22" s="163"/>
      <c r="G22" s="163"/>
      <c r="H22" s="163"/>
      <c r="I22" s="209" t="s">
        <v>65</v>
      </c>
      <c r="J22" s="210"/>
      <c r="K22" s="211" t="str">
        <f>IF(ISBLANK(D17),"",SUM(K17:K21))</f>
        <v/>
      </c>
      <c r="L22" s="212" t="str">
        <f>IF(ISBLANK(E17),"",SUM(L17:L21))</f>
        <v/>
      </c>
      <c r="M22" s="213">
        <f>IF(ISBLANK(F17),"",SUM(M17:M21))</f>
        <v>0</v>
      </c>
      <c r="N22" s="214">
        <f>IF(ISBLANK(F17),"",SUM(N17:N21))</f>
        <v>3</v>
      </c>
      <c r="O22" s="166"/>
      <c r="Q22" s="169"/>
    </row>
    <row r="23" spans="1:17" outlineLevel="1" x14ac:dyDescent="0.35">
      <c r="A23" s="160"/>
      <c r="B23" s="162" t="s">
        <v>66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74"/>
      <c r="Q23" s="169"/>
    </row>
    <row r="24" spans="1:17" outlineLevel="1" x14ac:dyDescent="0.35">
      <c r="A24" s="160"/>
      <c r="B24" s="215" t="s">
        <v>67</v>
      </c>
      <c r="C24" s="215"/>
      <c r="D24" s="215" t="s">
        <v>68</v>
      </c>
      <c r="E24" s="92"/>
      <c r="F24" s="215"/>
      <c r="G24" s="215" t="s">
        <v>17</v>
      </c>
      <c r="H24" s="92"/>
      <c r="I24" s="215"/>
      <c r="J24" s="216" t="s">
        <v>69</v>
      </c>
      <c r="K24" s="161"/>
      <c r="L24" s="163"/>
      <c r="M24" s="163"/>
      <c r="N24" s="163"/>
      <c r="O24" s="174"/>
      <c r="Q24" s="169"/>
    </row>
    <row r="25" spans="1:17" ht="18.5" outlineLevel="1" thickBot="1" x14ac:dyDescent="0.4">
      <c r="A25" s="160"/>
      <c r="B25" s="163"/>
      <c r="C25" s="163"/>
      <c r="D25" s="163"/>
      <c r="E25" s="163"/>
      <c r="F25" s="163"/>
      <c r="G25" s="163"/>
      <c r="H25" s="163"/>
      <c r="I25" s="163"/>
      <c r="J25" s="288" t="str">
        <f>IF(M22=3,C9,IF(N22=3,G9,""))</f>
        <v>TIP-70</v>
      </c>
      <c r="K25" s="288"/>
      <c r="L25" s="288"/>
      <c r="M25" s="288"/>
      <c r="N25" s="289"/>
      <c r="O25" s="166"/>
      <c r="Q25" s="169"/>
    </row>
    <row r="26" spans="1:17" ht="18" outlineLevel="1" x14ac:dyDescent="0.35">
      <c r="A26" s="217"/>
      <c r="B26" s="218"/>
      <c r="C26" s="218"/>
      <c r="D26" s="218"/>
      <c r="E26" s="218"/>
      <c r="F26" s="218"/>
      <c r="G26" s="218"/>
      <c r="H26" s="218"/>
      <c r="I26" s="218"/>
      <c r="J26" s="219"/>
      <c r="K26" s="219"/>
      <c r="L26" s="219"/>
      <c r="M26" s="219"/>
      <c r="N26" s="219"/>
      <c r="O26" s="220"/>
      <c r="Q26" s="169"/>
    </row>
    <row r="27" spans="1:17" s="152" customFormat="1" ht="10.5" x14ac:dyDescent="0.25"/>
    <row r="28" spans="1:17" ht="18.5" x14ac:dyDescent="0.45">
      <c r="A28" s="153" t="s">
        <v>325</v>
      </c>
    </row>
    <row r="29" spans="1:17" ht="15.5" outlineLevel="1" x14ac:dyDescent="0.35">
      <c r="A29" s="154"/>
      <c r="B29" s="155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Q29" s="159" t="s">
        <v>70</v>
      </c>
    </row>
    <row r="30" spans="1:17" ht="15.5" outlineLevel="1" x14ac:dyDescent="0.35">
      <c r="A30" s="160"/>
      <c r="B30" s="161"/>
      <c r="C30" s="162" t="s">
        <v>71</v>
      </c>
      <c r="D30" s="163"/>
      <c r="E30" s="163"/>
      <c r="F30" s="161"/>
      <c r="G30" s="164" t="s">
        <v>38</v>
      </c>
      <c r="H30" s="165"/>
      <c r="I30" s="290" t="s">
        <v>187</v>
      </c>
      <c r="J30" s="290"/>
      <c r="K30" s="290"/>
      <c r="L30" s="290"/>
      <c r="M30" s="290"/>
      <c r="N30" s="291"/>
      <c r="O30" s="166"/>
      <c r="Q30" s="159" t="s">
        <v>72</v>
      </c>
    </row>
    <row r="31" spans="1:17" ht="17.25" customHeight="1" outlineLevel="1" x14ac:dyDescent="0.4">
      <c r="A31" s="160"/>
      <c r="B31" s="167"/>
      <c r="C31" s="168" t="s">
        <v>73</v>
      </c>
      <c r="D31" s="163"/>
      <c r="E31" s="163"/>
      <c r="F31" s="161"/>
      <c r="G31" s="164" t="s">
        <v>39</v>
      </c>
      <c r="H31" s="165"/>
      <c r="I31" s="290" t="s">
        <v>25</v>
      </c>
      <c r="J31" s="290"/>
      <c r="K31" s="290"/>
      <c r="L31" s="290"/>
      <c r="M31" s="290"/>
      <c r="N31" s="291"/>
      <c r="O31" s="166"/>
      <c r="Q31" s="169"/>
    </row>
    <row r="32" spans="1:17" outlineLevel="1" x14ac:dyDescent="0.35">
      <c r="A32" s="160"/>
      <c r="B32" s="163"/>
      <c r="C32" s="170" t="s">
        <v>74</v>
      </c>
      <c r="D32" s="163"/>
      <c r="E32" s="163"/>
      <c r="F32" s="163"/>
      <c r="G32" s="164" t="s">
        <v>40</v>
      </c>
      <c r="H32" s="171"/>
      <c r="I32" s="292" t="s">
        <v>151</v>
      </c>
      <c r="J32" s="292"/>
      <c r="K32" s="292"/>
      <c r="L32" s="292"/>
      <c r="M32" s="292"/>
      <c r="N32" s="293"/>
      <c r="O32" s="166"/>
      <c r="Q32" s="169"/>
    </row>
    <row r="33" spans="1:17" ht="15.5" outlineLevel="1" x14ac:dyDescent="0.35">
      <c r="A33" s="160"/>
      <c r="B33" s="163"/>
      <c r="C33" s="163"/>
      <c r="D33" s="163"/>
      <c r="E33" s="163"/>
      <c r="F33" s="163"/>
      <c r="G33" s="164" t="s">
        <v>75</v>
      </c>
      <c r="H33" s="165"/>
      <c r="I33" s="294">
        <v>44114</v>
      </c>
      <c r="J33" s="294"/>
      <c r="K33" s="294"/>
      <c r="L33" s="172" t="s">
        <v>76</v>
      </c>
      <c r="M33" s="295"/>
      <c r="N33" s="296"/>
      <c r="O33" s="166"/>
      <c r="Q33" s="169"/>
    </row>
    <row r="34" spans="1:17" outlineLevel="1" x14ac:dyDescent="0.35">
      <c r="A34" s="160"/>
      <c r="B34" s="161"/>
      <c r="C34" s="173" t="s">
        <v>77</v>
      </c>
      <c r="D34" s="163"/>
      <c r="E34" s="163"/>
      <c r="F34" s="163"/>
      <c r="G34" s="173" t="s">
        <v>77</v>
      </c>
      <c r="H34" s="163"/>
      <c r="I34" s="163"/>
      <c r="J34" s="163"/>
      <c r="K34" s="163"/>
      <c r="L34" s="163"/>
      <c r="M34" s="163"/>
      <c r="N34" s="163"/>
      <c r="O34" s="174"/>
      <c r="Q34" s="169"/>
    </row>
    <row r="35" spans="1:17" ht="15.5" outlineLevel="1" x14ac:dyDescent="0.35">
      <c r="A35" s="166"/>
      <c r="B35" s="175" t="s">
        <v>44</v>
      </c>
      <c r="C35" s="297" t="s">
        <v>31</v>
      </c>
      <c r="D35" s="298"/>
      <c r="E35" s="176"/>
      <c r="F35" s="177" t="s">
        <v>45</v>
      </c>
      <c r="G35" s="297" t="s">
        <v>101</v>
      </c>
      <c r="H35" s="299"/>
      <c r="I35" s="299"/>
      <c r="J35" s="299"/>
      <c r="K35" s="299"/>
      <c r="L35" s="299"/>
      <c r="M35" s="299"/>
      <c r="N35" s="300"/>
      <c r="O35" s="166"/>
      <c r="Q35" s="169"/>
    </row>
    <row r="36" spans="1:17" outlineLevel="1" x14ac:dyDescent="0.35">
      <c r="A36" s="166"/>
      <c r="B36" s="178" t="s">
        <v>46</v>
      </c>
      <c r="C36" s="282" t="s">
        <v>105</v>
      </c>
      <c r="D36" s="283"/>
      <c r="E36" s="179"/>
      <c r="F36" s="180" t="s">
        <v>47</v>
      </c>
      <c r="G36" s="282" t="s">
        <v>84</v>
      </c>
      <c r="H36" s="284"/>
      <c r="I36" s="284"/>
      <c r="J36" s="284"/>
      <c r="K36" s="284"/>
      <c r="L36" s="284"/>
      <c r="M36" s="284"/>
      <c r="N36" s="285"/>
      <c r="O36" s="166"/>
      <c r="Q36" s="169"/>
    </row>
    <row r="37" spans="1:17" outlineLevel="1" x14ac:dyDescent="0.35">
      <c r="A37" s="166"/>
      <c r="B37" s="181" t="s">
        <v>48</v>
      </c>
      <c r="C37" s="282" t="s">
        <v>104</v>
      </c>
      <c r="D37" s="283"/>
      <c r="E37" s="179"/>
      <c r="F37" s="182" t="s">
        <v>49</v>
      </c>
      <c r="G37" s="282" t="s">
        <v>107</v>
      </c>
      <c r="H37" s="284"/>
      <c r="I37" s="284"/>
      <c r="J37" s="284"/>
      <c r="K37" s="284"/>
      <c r="L37" s="284"/>
      <c r="M37" s="284"/>
      <c r="N37" s="285"/>
      <c r="O37" s="166"/>
      <c r="Q37" s="169"/>
    </row>
    <row r="38" spans="1:17" outlineLevel="1" x14ac:dyDescent="0.35">
      <c r="A38" s="160"/>
      <c r="B38" s="183" t="s">
        <v>78</v>
      </c>
      <c r="C38" s="184"/>
      <c r="D38" s="185"/>
      <c r="E38" s="186"/>
      <c r="F38" s="183" t="s">
        <v>78</v>
      </c>
      <c r="G38" s="187"/>
      <c r="H38" s="187"/>
      <c r="I38" s="187"/>
      <c r="J38" s="187"/>
      <c r="K38" s="187"/>
      <c r="L38" s="187"/>
      <c r="M38" s="187"/>
      <c r="N38" s="187"/>
      <c r="O38" s="174"/>
      <c r="Q38" s="169"/>
    </row>
    <row r="39" spans="1:17" outlineLevel="1" x14ac:dyDescent="0.35">
      <c r="A39" s="166"/>
      <c r="B39" s="178"/>
      <c r="C39" s="282" t="s">
        <v>105</v>
      </c>
      <c r="D39" s="283"/>
      <c r="E39" s="179"/>
      <c r="F39" s="180"/>
      <c r="G39" s="282" t="s">
        <v>84</v>
      </c>
      <c r="H39" s="284"/>
      <c r="I39" s="284"/>
      <c r="J39" s="284"/>
      <c r="K39" s="284"/>
      <c r="L39" s="284"/>
      <c r="M39" s="284"/>
      <c r="N39" s="285"/>
      <c r="O39" s="166"/>
      <c r="Q39" s="169"/>
    </row>
    <row r="40" spans="1:17" outlineLevel="1" x14ac:dyDescent="0.35">
      <c r="A40" s="166"/>
      <c r="B40" s="188"/>
      <c r="C40" s="282" t="s">
        <v>104</v>
      </c>
      <c r="D40" s="283"/>
      <c r="E40" s="179"/>
      <c r="F40" s="189"/>
      <c r="G40" s="282" t="s">
        <v>107</v>
      </c>
      <c r="H40" s="284"/>
      <c r="I40" s="284"/>
      <c r="J40" s="284"/>
      <c r="K40" s="284"/>
      <c r="L40" s="284"/>
      <c r="M40" s="284"/>
      <c r="N40" s="285"/>
      <c r="O40" s="166"/>
      <c r="Q40" s="169"/>
    </row>
    <row r="41" spans="1:17" ht="15.5" outlineLevel="1" x14ac:dyDescent="0.35">
      <c r="A41" s="160"/>
      <c r="B41" s="163"/>
      <c r="C41" s="163"/>
      <c r="D41" s="163"/>
      <c r="E41" s="163"/>
      <c r="F41" s="190" t="s">
        <v>79</v>
      </c>
      <c r="G41" s="173"/>
      <c r="H41" s="173"/>
      <c r="I41" s="173"/>
      <c r="J41" s="163"/>
      <c r="K41" s="163"/>
      <c r="L41" s="163"/>
      <c r="M41" s="191"/>
      <c r="N41" s="161"/>
      <c r="O41" s="174"/>
      <c r="Q41" s="169"/>
    </row>
    <row r="42" spans="1:17" outlineLevel="1" x14ac:dyDescent="0.35">
      <c r="A42" s="160"/>
      <c r="B42" s="192" t="s">
        <v>80</v>
      </c>
      <c r="C42" s="163"/>
      <c r="D42" s="163"/>
      <c r="E42" s="163"/>
      <c r="F42" s="193" t="s">
        <v>53</v>
      </c>
      <c r="G42" s="193" t="s">
        <v>54</v>
      </c>
      <c r="H42" s="193" t="s">
        <v>55</v>
      </c>
      <c r="I42" s="193" t="s">
        <v>56</v>
      </c>
      <c r="J42" s="193" t="s">
        <v>57</v>
      </c>
      <c r="K42" s="286" t="s">
        <v>4</v>
      </c>
      <c r="L42" s="287"/>
      <c r="M42" s="194" t="s">
        <v>58</v>
      </c>
      <c r="N42" s="195" t="s">
        <v>59</v>
      </c>
      <c r="O42" s="166"/>
    </row>
    <row r="43" spans="1:17" ht="18" customHeight="1" outlineLevel="1" x14ac:dyDescent="0.35">
      <c r="A43" s="166"/>
      <c r="B43" s="196" t="s">
        <v>60</v>
      </c>
      <c r="C43" s="197" t="str">
        <f>IF(+C36&gt;"",C36&amp;" - "&amp;G36,"")</f>
        <v>Yang Yixin - Seppänen Alexandra</v>
      </c>
      <c r="D43" s="198"/>
      <c r="E43" s="199"/>
      <c r="F43" s="225">
        <v>8</v>
      </c>
      <c r="G43" s="225">
        <v>10</v>
      </c>
      <c r="H43" s="226">
        <v>8</v>
      </c>
      <c r="I43" s="225"/>
      <c r="J43" s="225"/>
      <c r="K43" s="200">
        <f>IF(ISBLANK(F43),"",COUNTIF(F43:J43,"&gt;=0"))</f>
        <v>3</v>
      </c>
      <c r="L43" s="201">
        <f>IF(ISBLANK(F43),"",(IF(LEFT(F43,1)="-",1,0)+IF(LEFT(G43,1)="-",1,0)+IF(LEFT(H43,1)="-",1,0)+IF(LEFT(I43,1)="-",1,0)+IF(LEFT(J43,1)="-",1,0)))</f>
        <v>0</v>
      </c>
      <c r="M43" s="202">
        <f t="shared" ref="M43:N47" si="1">IF(K43=3,1,"")</f>
        <v>1</v>
      </c>
      <c r="N43" s="203" t="str">
        <f t="shared" si="1"/>
        <v/>
      </c>
      <c r="O43" s="166"/>
      <c r="Q43" s="169"/>
    </row>
    <row r="44" spans="1:17" ht="18" customHeight="1" outlineLevel="1" x14ac:dyDescent="0.35">
      <c r="A44" s="166"/>
      <c r="B44" s="196" t="s">
        <v>61</v>
      </c>
      <c r="C44" s="198" t="str">
        <f>IF(C37&gt;"",C37&amp;" - "&amp;G37,"")</f>
        <v>Ylinen Sonja - Toffer Siiri</v>
      </c>
      <c r="D44" s="197"/>
      <c r="E44" s="199"/>
      <c r="F44" s="227">
        <v>-7</v>
      </c>
      <c r="G44" s="225">
        <v>-4</v>
      </c>
      <c r="H44" s="225">
        <v>9</v>
      </c>
      <c r="I44" s="225">
        <v>-4</v>
      </c>
      <c r="J44" s="225"/>
      <c r="K44" s="200">
        <f>IF(ISBLANK(F44),"",COUNTIF(F44:J44,"&gt;=0"))</f>
        <v>1</v>
      </c>
      <c r="L44" s="201">
        <f>IF(ISBLANK(F44),"",(IF(LEFT(F44,1)="-",1,0)+IF(LEFT(G44,1)="-",1,0)+IF(LEFT(H44,1)="-",1,0)+IF(LEFT(I44,1)="-",1,0)+IF(LEFT(J44,1)="-",1,0)))</f>
        <v>3</v>
      </c>
      <c r="M44" s="202" t="str">
        <f t="shared" si="1"/>
        <v/>
      </c>
      <c r="N44" s="203">
        <f t="shared" si="1"/>
        <v>1</v>
      </c>
      <c r="O44" s="166"/>
      <c r="Q44" s="169"/>
    </row>
    <row r="45" spans="1:17" ht="18" customHeight="1" outlineLevel="1" x14ac:dyDescent="0.35">
      <c r="A45" s="166"/>
      <c r="B45" s="204" t="s">
        <v>81</v>
      </c>
      <c r="C45" s="205" t="str">
        <f>IF(C39&gt;"",C39&amp;" / "&amp;C40,"")</f>
        <v>Yang Yixin / Ylinen Sonja</v>
      </c>
      <c r="D45" s="206" t="str">
        <f>IF(G39&gt;"",G39&amp;" / "&amp;G40,"")</f>
        <v>Seppänen Alexandra / Toffer Siiri</v>
      </c>
      <c r="E45" s="207"/>
      <c r="F45" s="228">
        <v>8</v>
      </c>
      <c r="G45" s="229">
        <v>5</v>
      </c>
      <c r="H45" s="230">
        <v>10</v>
      </c>
      <c r="I45" s="230"/>
      <c r="J45" s="230"/>
      <c r="K45" s="200">
        <f>IF(ISBLANK(F45),"",COUNTIF(F45:J45,"&gt;=0"))</f>
        <v>3</v>
      </c>
      <c r="L45" s="201">
        <f>IF(ISBLANK(F45),"",(IF(LEFT(F45,1)="-",1,0)+IF(LEFT(G45,1)="-",1,0)+IF(LEFT(H45,1)="-",1,0)+IF(LEFT(I45,1)="-",1,0)+IF(LEFT(J45,1)="-",1,0)))</f>
        <v>0</v>
      </c>
      <c r="M45" s="202">
        <f t="shared" si="1"/>
        <v>1</v>
      </c>
      <c r="N45" s="203" t="str">
        <f t="shared" si="1"/>
        <v/>
      </c>
      <c r="O45" s="166"/>
      <c r="Q45" s="169"/>
    </row>
    <row r="46" spans="1:17" ht="18" customHeight="1" outlineLevel="1" x14ac:dyDescent="0.35">
      <c r="A46" s="166"/>
      <c r="B46" s="196" t="s">
        <v>63</v>
      </c>
      <c r="C46" s="198" t="str">
        <f>IF(+C36&gt;"",C36&amp;" - "&amp;G37,"")</f>
        <v>Yang Yixin - Toffer Siiri</v>
      </c>
      <c r="D46" s="197"/>
      <c r="E46" s="199"/>
      <c r="F46" s="231">
        <v>2</v>
      </c>
      <c r="G46" s="225">
        <v>4</v>
      </c>
      <c r="H46" s="225">
        <v>3</v>
      </c>
      <c r="I46" s="225"/>
      <c r="J46" s="226"/>
      <c r="K46" s="200">
        <f>IF(ISBLANK(F46),"",COUNTIF(F46:J46,"&gt;=0"))</f>
        <v>3</v>
      </c>
      <c r="L46" s="201">
        <f>IF(ISBLANK(F46),"",(IF(LEFT(F46,1)="-",1,0)+IF(LEFT(G46,1)="-",1,0)+IF(LEFT(H46,1)="-",1,0)+IF(LEFT(I46,1)="-",1,0)+IF(LEFT(J46,1)="-",1,0)))</f>
        <v>0</v>
      </c>
      <c r="M46" s="202">
        <f t="shared" si="1"/>
        <v>1</v>
      </c>
      <c r="N46" s="203" t="str">
        <f t="shared" si="1"/>
        <v/>
      </c>
      <c r="O46" s="166"/>
      <c r="Q46" s="169"/>
    </row>
    <row r="47" spans="1:17" ht="18" customHeight="1" outlineLevel="1" thickBot="1" x14ac:dyDescent="0.4">
      <c r="A47" s="166"/>
      <c r="B47" s="196" t="s">
        <v>64</v>
      </c>
      <c r="C47" s="198" t="str">
        <f>IF(+C37&gt;"",C37&amp;" - "&amp;G36,"")</f>
        <v>Ylinen Sonja - Seppänen Alexandra</v>
      </c>
      <c r="D47" s="197"/>
      <c r="E47" s="199"/>
      <c r="F47" s="226"/>
      <c r="G47" s="225"/>
      <c r="H47" s="226"/>
      <c r="I47" s="225"/>
      <c r="J47" s="225"/>
      <c r="K47" s="200" t="str">
        <f>IF(ISBLANK(F47),"",COUNTIF(F47:J47,"&gt;=0"))</f>
        <v/>
      </c>
      <c r="L47" s="208" t="str">
        <f>IF(ISBLANK(F47),"",(IF(LEFT(F47,1)="-",1,0)+IF(LEFT(G47,1)="-",1,0)+IF(LEFT(H47,1)="-",1,0)+IF(LEFT(I47,1)="-",1,0)+IF(LEFT(J47,1)="-",1,0)))</f>
        <v/>
      </c>
      <c r="M47" s="202" t="str">
        <f t="shared" si="1"/>
        <v/>
      </c>
      <c r="N47" s="203" t="str">
        <f t="shared" si="1"/>
        <v/>
      </c>
      <c r="O47" s="166"/>
      <c r="Q47" s="169"/>
    </row>
    <row r="48" spans="1:17" ht="16" outlineLevel="1" thickBot="1" x14ac:dyDescent="0.4">
      <c r="A48" s="160"/>
      <c r="B48" s="163"/>
      <c r="C48" s="163"/>
      <c r="D48" s="163"/>
      <c r="E48" s="163"/>
      <c r="F48" s="163"/>
      <c r="G48" s="163"/>
      <c r="H48" s="163"/>
      <c r="I48" s="209" t="s">
        <v>65</v>
      </c>
      <c r="J48" s="210"/>
      <c r="K48" s="211" t="str">
        <f>IF(ISBLANK(D43),"",SUM(K43:K47))</f>
        <v/>
      </c>
      <c r="L48" s="212" t="str">
        <f>IF(ISBLANK(E43),"",SUM(L43:L47))</f>
        <v/>
      </c>
      <c r="M48" s="213">
        <f>IF(ISBLANK(F43),"",SUM(M43:M47))</f>
        <v>3</v>
      </c>
      <c r="N48" s="214">
        <f>IF(ISBLANK(F43),"",SUM(N43:N47))</f>
        <v>1</v>
      </c>
      <c r="O48" s="166"/>
      <c r="Q48" s="169"/>
    </row>
    <row r="49" spans="1:17" outlineLevel="1" x14ac:dyDescent="0.35">
      <c r="A49" s="160"/>
      <c r="B49" s="162" t="s">
        <v>66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74"/>
      <c r="Q49" s="169"/>
    </row>
    <row r="50" spans="1:17" outlineLevel="1" x14ac:dyDescent="0.35">
      <c r="A50" s="160"/>
      <c r="B50" s="215" t="s">
        <v>67</v>
      </c>
      <c r="C50" s="215"/>
      <c r="D50" s="215" t="s">
        <v>68</v>
      </c>
      <c r="E50" s="92"/>
      <c r="F50" s="215"/>
      <c r="G50" s="215" t="s">
        <v>17</v>
      </c>
      <c r="H50" s="92"/>
      <c r="I50" s="215"/>
      <c r="J50" s="216" t="s">
        <v>69</v>
      </c>
      <c r="K50" s="161"/>
      <c r="L50" s="163"/>
      <c r="M50" s="163"/>
      <c r="N50" s="163"/>
      <c r="O50" s="174"/>
      <c r="Q50" s="169"/>
    </row>
    <row r="51" spans="1:17" ht="18.5" outlineLevel="1" thickBot="1" x14ac:dyDescent="0.4">
      <c r="A51" s="160"/>
      <c r="B51" s="163"/>
      <c r="C51" s="163"/>
      <c r="D51" s="163"/>
      <c r="E51" s="163"/>
      <c r="F51" s="163"/>
      <c r="G51" s="163"/>
      <c r="H51" s="163"/>
      <c r="I51" s="163"/>
      <c r="J51" s="288" t="str">
        <f>IF(M48=3,C35,IF(N48=3,G35,""))</f>
        <v>PT Espoo</v>
      </c>
      <c r="K51" s="288"/>
      <c r="L51" s="288"/>
      <c r="M51" s="288"/>
      <c r="N51" s="289"/>
      <c r="O51" s="166"/>
      <c r="Q51" s="169"/>
    </row>
    <row r="52" spans="1:17" ht="18" outlineLevel="1" x14ac:dyDescent="0.35">
      <c r="A52" s="217"/>
      <c r="B52" s="218"/>
      <c r="C52" s="218"/>
      <c r="D52" s="218"/>
      <c r="E52" s="218"/>
      <c r="F52" s="218"/>
      <c r="G52" s="218"/>
      <c r="H52" s="218"/>
      <c r="I52" s="218"/>
      <c r="J52" s="219"/>
      <c r="K52" s="219"/>
      <c r="L52" s="219"/>
      <c r="M52" s="219"/>
      <c r="N52" s="219"/>
      <c r="O52" s="220"/>
      <c r="Q52" s="169"/>
    </row>
    <row r="53" spans="1:17" s="152" customFormat="1" ht="10.5" x14ac:dyDescent="0.25"/>
    <row r="54" spans="1:17" ht="18.5" x14ac:dyDescent="0.45">
      <c r="A54" s="153" t="s">
        <v>444</v>
      </c>
    </row>
    <row r="55" spans="1:17" ht="15.5" outlineLevel="1" x14ac:dyDescent="0.35">
      <c r="A55" s="154"/>
      <c r="B55" s="155"/>
      <c r="C55" s="156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  <c r="Q55" s="159" t="s">
        <v>70</v>
      </c>
    </row>
    <row r="56" spans="1:17" ht="15.5" outlineLevel="1" x14ac:dyDescent="0.35">
      <c r="A56" s="160"/>
      <c r="B56" s="161"/>
      <c r="C56" s="162" t="s">
        <v>71</v>
      </c>
      <c r="D56" s="163"/>
      <c r="E56" s="163"/>
      <c r="F56" s="161"/>
      <c r="G56" s="164" t="s">
        <v>38</v>
      </c>
      <c r="H56" s="165"/>
      <c r="I56" s="290" t="s">
        <v>187</v>
      </c>
      <c r="J56" s="290"/>
      <c r="K56" s="290"/>
      <c r="L56" s="290"/>
      <c r="M56" s="290"/>
      <c r="N56" s="291"/>
      <c r="O56" s="166"/>
      <c r="Q56" s="159" t="s">
        <v>72</v>
      </c>
    </row>
    <row r="57" spans="1:17" ht="17.25" customHeight="1" outlineLevel="1" x14ac:dyDescent="0.4">
      <c r="A57" s="160"/>
      <c r="B57" s="167"/>
      <c r="C57" s="168" t="s">
        <v>73</v>
      </c>
      <c r="D57" s="163"/>
      <c r="E57" s="163"/>
      <c r="F57" s="161"/>
      <c r="G57" s="164" t="s">
        <v>39</v>
      </c>
      <c r="H57" s="165"/>
      <c r="I57" s="290" t="s">
        <v>25</v>
      </c>
      <c r="J57" s="290"/>
      <c r="K57" s="290"/>
      <c r="L57" s="290"/>
      <c r="M57" s="290"/>
      <c r="N57" s="291"/>
      <c r="O57" s="166"/>
      <c r="Q57" s="169"/>
    </row>
    <row r="58" spans="1:17" outlineLevel="1" x14ac:dyDescent="0.35">
      <c r="A58" s="160"/>
      <c r="B58" s="163"/>
      <c r="C58" s="170" t="s">
        <v>74</v>
      </c>
      <c r="D58" s="163"/>
      <c r="E58" s="163"/>
      <c r="F58" s="163"/>
      <c r="G58" s="164" t="s">
        <v>40</v>
      </c>
      <c r="H58" s="171"/>
      <c r="I58" s="292" t="s">
        <v>151</v>
      </c>
      <c r="J58" s="292"/>
      <c r="K58" s="292"/>
      <c r="L58" s="292"/>
      <c r="M58" s="292"/>
      <c r="N58" s="293"/>
      <c r="O58" s="166"/>
      <c r="Q58" s="169"/>
    </row>
    <row r="59" spans="1:17" ht="15.5" outlineLevel="1" x14ac:dyDescent="0.35">
      <c r="A59" s="160"/>
      <c r="B59" s="163"/>
      <c r="C59" s="163"/>
      <c r="D59" s="163"/>
      <c r="E59" s="163"/>
      <c r="F59" s="163"/>
      <c r="G59" s="164" t="s">
        <v>75</v>
      </c>
      <c r="H59" s="165"/>
      <c r="I59" s="294">
        <v>44114</v>
      </c>
      <c r="J59" s="294"/>
      <c r="K59" s="294"/>
      <c r="L59" s="172" t="s">
        <v>76</v>
      </c>
      <c r="M59" s="295"/>
      <c r="N59" s="296"/>
      <c r="O59" s="166"/>
      <c r="Q59" s="169"/>
    </row>
    <row r="60" spans="1:17" outlineLevel="1" x14ac:dyDescent="0.35">
      <c r="A60" s="160"/>
      <c r="B60" s="161"/>
      <c r="C60" s="173" t="s">
        <v>77</v>
      </c>
      <c r="D60" s="163"/>
      <c r="E60" s="163"/>
      <c r="F60" s="163"/>
      <c r="G60" s="173" t="s">
        <v>77</v>
      </c>
      <c r="H60" s="163"/>
      <c r="I60" s="163"/>
      <c r="J60" s="163"/>
      <c r="K60" s="163"/>
      <c r="L60" s="163"/>
      <c r="M60" s="163"/>
      <c r="N60" s="163"/>
      <c r="O60" s="174"/>
      <c r="Q60" s="169"/>
    </row>
    <row r="61" spans="1:17" ht="15.5" outlineLevel="1" x14ac:dyDescent="0.35">
      <c r="A61" s="166"/>
      <c r="B61" s="175" t="s">
        <v>44</v>
      </c>
      <c r="C61" s="297" t="s">
        <v>31</v>
      </c>
      <c r="D61" s="298"/>
      <c r="E61" s="176"/>
      <c r="F61" s="177" t="s">
        <v>45</v>
      </c>
      <c r="G61" s="297" t="s">
        <v>30</v>
      </c>
      <c r="H61" s="299"/>
      <c r="I61" s="299"/>
      <c r="J61" s="299"/>
      <c r="K61" s="299"/>
      <c r="L61" s="299"/>
      <c r="M61" s="299"/>
      <c r="N61" s="300"/>
      <c r="O61" s="166"/>
      <c r="Q61" s="169"/>
    </row>
    <row r="62" spans="1:17" outlineLevel="1" x14ac:dyDescent="0.35">
      <c r="A62" s="166"/>
      <c r="B62" s="178" t="s">
        <v>46</v>
      </c>
      <c r="C62" s="282" t="s">
        <v>83</v>
      </c>
      <c r="D62" s="283"/>
      <c r="E62" s="179"/>
      <c r="F62" s="180" t="s">
        <v>47</v>
      </c>
      <c r="G62" s="282" t="s">
        <v>255</v>
      </c>
      <c r="H62" s="284"/>
      <c r="I62" s="284"/>
      <c r="J62" s="284"/>
      <c r="K62" s="284"/>
      <c r="L62" s="284"/>
      <c r="M62" s="284"/>
      <c r="N62" s="285"/>
      <c r="O62" s="166"/>
      <c r="Q62" s="169"/>
    </row>
    <row r="63" spans="1:17" outlineLevel="1" x14ac:dyDescent="0.35">
      <c r="A63" s="166"/>
      <c r="B63" s="181" t="s">
        <v>48</v>
      </c>
      <c r="C63" s="282" t="s">
        <v>105</v>
      </c>
      <c r="D63" s="283"/>
      <c r="E63" s="179"/>
      <c r="F63" s="182" t="s">
        <v>49</v>
      </c>
      <c r="G63" s="282" t="s">
        <v>361</v>
      </c>
      <c r="H63" s="284"/>
      <c r="I63" s="284"/>
      <c r="J63" s="284"/>
      <c r="K63" s="284"/>
      <c r="L63" s="284"/>
      <c r="M63" s="284"/>
      <c r="N63" s="285"/>
      <c r="O63" s="166"/>
      <c r="Q63" s="169"/>
    </row>
    <row r="64" spans="1:17" outlineLevel="1" x14ac:dyDescent="0.35">
      <c r="A64" s="160"/>
      <c r="B64" s="183" t="s">
        <v>78</v>
      </c>
      <c r="C64" s="184"/>
      <c r="D64" s="185"/>
      <c r="E64" s="186"/>
      <c r="F64" s="183" t="s">
        <v>78</v>
      </c>
      <c r="G64" s="187"/>
      <c r="H64" s="187"/>
      <c r="I64" s="187"/>
      <c r="J64" s="187"/>
      <c r="K64" s="187"/>
      <c r="L64" s="187"/>
      <c r="M64" s="187"/>
      <c r="N64" s="187"/>
      <c r="O64" s="174"/>
      <c r="Q64" s="169"/>
    </row>
    <row r="65" spans="1:17" outlineLevel="1" x14ac:dyDescent="0.35">
      <c r="A65" s="166"/>
      <c r="B65" s="178"/>
      <c r="C65" s="282" t="s">
        <v>83</v>
      </c>
      <c r="D65" s="283"/>
      <c r="E65" s="179"/>
      <c r="F65" s="180"/>
      <c r="G65" s="282" t="s">
        <v>255</v>
      </c>
      <c r="H65" s="284"/>
      <c r="I65" s="284"/>
      <c r="J65" s="284"/>
      <c r="K65" s="284"/>
      <c r="L65" s="284"/>
      <c r="M65" s="284"/>
      <c r="N65" s="285"/>
      <c r="O65" s="166"/>
      <c r="Q65" s="169"/>
    </row>
    <row r="66" spans="1:17" outlineLevel="1" x14ac:dyDescent="0.35">
      <c r="A66" s="166"/>
      <c r="B66" s="188"/>
      <c r="C66" s="282" t="s">
        <v>105</v>
      </c>
      <c r="D66" s="283"/>
      <c r="E66" s="179"/>
      <c r="F66" s="189"/>
      <c r="G66" s="282" t="s">
        <v>361</v>
      </c>
      <c r="H66" s="284"/>
      <c r="I66" s="284"/>
      <c r="J66" s="284"/>
      <c r="K66" s="284"/>
      <c r="L66" s="284"/>
      <c r="M66" s="284"/>
      <c r="N66" s="285"/>
      <c r="O66" s="166"/>
      <c r="Q66" s="169"/>
    </row>
    <row r="67" spans="1:17" ht="15.5" outlineLevel="1" x14ac:dyDescent="0.35">
      <c r="A67" s="160"/>
      <c r="B67" s="163"/>
      <c r="C67" s="163"/>
      <c r="D67" s="163"/>
      <c r="E67" s="163"/>
      <c r="F67" s="190" t="s">
        <v>79</v>
      </c>
      <c r="G67" s="173"/>
      <c r="H67" s="173"/>
      <c r="I67" s="173"/>
      <c r="J67" s="163"/>
      <c r="K67" s="163"/>
      <c r="L67" s="163"/>
      <c r="M67" s="191"/>
      <c r="N67" s="161"/>
      <c r="O67" s="174"/>
      <c r="Q67" s="169"/>
    </row>
    <row r="68" spans="1:17" outlineLevel="1" x14ac:dyDescent="0.35">
      <c r="A68" s="160"/>
      <c r="B68" s="192" t="s">
        <v>80</v>
      </c>
      <c r="C68" s="163"/>
      <c r="D68" s="163"/>
      <c r="E68" s="163"/>
      <c r="F68" s="193" t="s">
        <v>53</v>
      </c>
      <c r="G68" s="193" t="s">
        <v>54</v>
      </c>
      <c r="H68" s="193" t="s">
        <v>55</v>
      </c>
      <c r="I68" s="193" t="s">
        <v>56</v>
      </c>
      <c r="J68" s="193" t="s">
        <v>57</v>
      </c>
      <c r="K68" s="286" t="s">
        <v>4</v>
      </c>
      <c r="L68" s="287"/>
      <c r="M68" s="194" t="s">
        <v>58</v>
      </c>
      <c r="N68" s="195" t="s">
        <v>59</v>
      </c>
      <c r="O68" s="166"/>
    </row>
    <row r="69" spans="1:17" ht="18" customHeight="1" outlineLevel="1" x14ac:dyDescent="0.35">
      <c r="A69" s="166"/>
      <c r="B69" s="196" t="s">
        <v>60</v>
      </c>
      <c r="C69" s="197" t="str">
        <f>IF(+C62&gt;"",C62&amp;" - "&amp;G62,"")</f>
        <v>Sinishin Alisa - Kellow Ella</v>
      </c>
      <c r="D69" s="198"/>
      <c r="E69" s="199"/>
      <c r="F69" s="225">
        <v>-7</v>
      </c>
      <c r="G69" s="225">
        <v>-9</v>
      </c>
      <c r="H69" s="226">
        <v>-5</v>
      </c>
      <c r="I69" s="225"/>
      <c r="J69" s="225"/>
      <c r="K69" s="200">
        <f>IF(ISBLANK(F69),"",COUNTIF(F69:J69,"&gt;=0"))</f>
        <v>0</v>
      </c>
      <c r="L69" s="201">
        <f>IF(ISBLANK(F69),"",(IF(LEFT(F69,1)="-",1,0)+IF(LEFT(G69,1)="-",1,0)+IF(LEFT(H69,1)="-",1,0)+IF(LEFT(I69,1)="-",1,0)+IF(LEFT(J69,1)="-",1,0)))</f>
        <v>3</v>
      </c>
      <c r="M69" s="202" t="str">
        <f t="shared" ref="M69:N73" si="2">IF(K69=3,1,"")</f>
        <v/>
      </c>
      <c r="N69" s="203">
        <f t="shared" si="2"/>
        <v>1</v>
      </c>
      <c r="O69" s="166"/>
      <c r="Q69" s="169"/>
    </row>
    <row r="70" spans="1:17" ht="18" customHeight="1" outlineLevel="1" x14ac:dyDescent="0.35">
      <c r="A70" s="166"/>
      <c r="B70" s="196" t="s">
        <v>61</v>
      </c>
      <c r="C70" s="198" t="str">
        <f>IF(C63&gt;"",C63&amp;" - "&amp;G63,"")</f>
        <v>Yang Yixin - Girlea Maria</v>
      </c>
      <c r="D70" s="197"/>
      <c r="E70" s="199"/>
      <c r="F70" s="227">
        <v>-6</v>
      </c>
      <c r="G70" s="225">
        <v>-1</v>
      </c>
      <c r="H70" s="225">
        <v>-8</v>
      </c>
      <c r="I70" s="225"/>
      <c r="J70" s="225"/>
      <c r="K70" s="200">
        <f>IF(ISBLANK(F70),"",COUNTIF(F70:J70,"&gt;=0"))</f>
        <v>0</v>
      </c>
      <c r="L70" s="201">
        <f>IF(ISBLANK(F70),"",(IF(LEFT(F70,1)="-",1,0)+IF(LEFT(G70,1)="-",1,0)+IF(LEFT(H70,1)="-",1,0)+IF(LEFT(I70,1)="-",1,0)+IF(LEFT(J70,1)="-",1,0)))</f>
        <v>3</v>
      </c>
      <c r="M70" s="202" t="str">
        <f t="shared" si="2"/>
        <v/>
      </c>
      <c r="N70" s="203">
        <f t="shared" si="2"/>
        <v>1</v>
      </c>
      <c r="O70" s="166"/>
      <c r="Q70" s="169"/>
    </row>
    <row r="71" spans="1:17" ht="18" customHeight="1" outlineLevel="1" x14ac:dyDescent="0.35">
      <c r="A71" s="166"/>
      <c r="B71" s="204" t="s">
        <v>81</v>
      </c>
      <c r="C71" s="205" t="str">
        <f>IF(C65&gt;"",C65&amp;" / "&amp;C66,"")</f>
        <v>Sinishin Alisa / Yang Yixin</v>
      </c>
      <c r="D71" s="206" t="str">
        <f>IF(G65&gt;"",G65&amp;" / "&amp;G66,"")</f>
        <v>Kellow Ella / Girlea Maria</v>
      </c>
      <c r="E71" s="207"/>
      <c r="F71" s="228">
        <v>-9</v>
      </c>
      <c r="G71" s="229">
        <v>-4</v>
      </c>
      <c r="H71" s="230">
        <v>-6</v>
      </c>
      <c r="I71" s="230"/>
      <c r="J71" s="230"/>
      <c r="K71" s="200">
        <f>IF(ISBLANK(F71),"",COUNTIF(F71:J71,"&gt;=0"))</f>
        <v>0</v>
      </c>
      <c r="L71" s="201">
        <f>IF(ISBLANK(F71),"",(IF(LEFT(F71,1)="-",1,0)+IF(LEFT(G71,1)="-",1,0)+IF(LEFT(H71,1)="-",1,0)+IF(LEFT(I71,1)="-",1,0)+IF(LEFT(J71,1)="-",1,0)))</f>
        <v>3</v>
      </c>
      <c r="M71" s="202" t="str">
        <f t="shared" si="2"/>
        <v/>
      </c>
      <c r="N71" s="203">
        <f t="shared" si="2"/>
        <v>1</v>
      </c>
      <c r="O71" s="166"/>
      <c r="Q71" s="169"/>
    </row>
    <row r="72" spans="1:17" ht="18" customHeight="1" outlineLevel="1" x14ac:dyDescent="0.35">
      <c r="A72" s="166"/>
      <c r="B72" s="196" t="s">
        <v>63</v>
      </c>
      <c r="C72" s="198" t="str">
        <f>IF(+C62&gt;"",C62&amp;" - "&amp;G63,"")</f>
        <v>Sinishin Alisa - Girlea Maria</v>
      </c>
      <c r="D72" s="197"/>
      <c r="E72" s="199"/>
      <c r="F72" s="231"/>
      <c r="G72" s="225"/>
      <c r="H72" s="225"/>
      <c r="I72" s="225"/>
      <c r="J72" s="226"/>
      <c r="K72" s="200" t="str">
        <f>IF(ISBLANK(F72),"",COUNTIF(F72:J72,"&gt;=0"))</f>
        <v/>
      </c>
      <c r="L72" s="201" t="str">
        <f>IF(ISBLANK(F72),"",(IF(LEFT(F72,1)="-",1,0)+IF(LEFT(G72,1)="-",1,0)+IF(LEFT(H72,1)="-",1,0)+IF(LEFT(I72,1)="-",1,0)+IF(LEFT(J72,1)="-",1,0)))</f>
        <v/>
      </c>
      <c r="M72" s="202" t="str">
        <f t="shared" si="2"/>
        <v/>
      </c>
      <c r="N72" s="203" t="str">
        <f t="shared" si="2"/>
        <v/>
      </c>
      <c r="O72" s="166"/>
      <c r="Q72" s="169"/>
    </row>
    <row r="73" spans="1:17" ht="18" customHeight="1" outlineLevel="1" thickBot="1" x14ac:dyDescent="0.4">
      <c r="A73" s="166"/>
      <c r="B73" s="196" t="s">
        <v>64</v>
      </c>
      <c r="C73" s="198" t="str">
        <f>IF(+C63&gt;"",C63&amp;" - "&amp;G62,"")</f>
        <v>Yang Yixin - Kellow Ella</v>
      </c>
      <c r="D73" s="197"/>
      <c r="E73" s="199"/>
      <c r="F73" s="226"/>
      <c r="G73" s="225"/>
      <c r="H73" s="226"/>
      <c r="I73" s="225"/>
      <c r="J73" s="225"/>
      <c r="K73" s="200" t="str">
        <f>IF(ISBLANK(F73),"",COUNTIF(F73:J73,"&gt;=0"))</f>
        <v/>
      </c>
      <c r="L73" s="208" t="str">
        <f>IF(ISBLANK(F73),"",(IF(LEFT(F73,1)="-",1,0)+IF(LEFT(G73,1)="-",1,0)+IF(LEFT(H73,1)="-",1,0)+IF(LEFT(I73,1)="-",1,0)+IF(LEFT(J73,1)="-",1,0)))</f>
        <v/>
      </c>
      <c r="M73" s="202" t="str">
        <f t="shared" si="2"/>
        <v/>
      </c>
      <c r="N73" s="203" t="str">
        <f t="shared" si="2"/>
        <v/>
      </c>
      <c r="O73" s="166"/>
      <c r="Q73" s="169"/>
    </row>
    <row r="74" spans="1:17" ht="16" outlineLevel="1" thickBot="1" x14ac:dyDescent="0.4">
      <c r="A74" s="160"/>
      <c r="B74" s="163"/>
      <c r="C74" s="163"/>
      <c r="D74" s="163"/>
      <c r="E74" s="163"/>
      <c r="F74" s="163"/>
      <c r="G74" s="163"/>
      <c r="H74" s="163"/>
      <c r="I74" s="209" t="s">
        <v>65</v>
      </c>
      <c r="J74" s="210"/>
      <c r="K74" s="211" t="str">
        <f>IF(ISBLANK(D69),"",SUM(K69:K73))</f>
        <v/>
      </c>
      <c r="L74" s="212" t="str">
        <f>IF(ISBLANK(E69),"",SUM(L69:L73))</f>
        <v/>
      </c>
      <c r="M74" s="213">
        <f>IF(ISBLANK(F69),"",SUM(M69:M73))</f>
        <v>0</v>
      </c>
      <c r="N74" s="214">
        <f>IF(ISBLANK(F69),"",SUM(N69:N73))</f>
        <v>3</v>
      </c>
      <c r="O74" s="166"/>
      <c r="Q74" s="169"/>
    </row>
    <row r="75" spans="1:17" outlineLevel="1" x14ac:dyDescent="0.35">
      <c r="A75" s="160"/>
      <c r="B75" s="162" t="s">
        <v>66</v>
      </c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74"/>
      <c r="Q75" s="169"/>
    </row>
    <row r="76" spans="1:17" outlineLevel="1" x14ac:dyDescent="0.35">
      <c r="A76" s="160"/>
      <c r="B76" s="215" t="s">
        <v>67</v>
      </c>
      <c r="C76" s="215"/>
      <c r="D76" s="215" t="s">
        <v>68</v>
      </c>
      <c r="E76" s="92"/>
      <c r="F76" s="215"/>
      <c r="G76" s="215" t="s">
        <v>17</v>
      </c>
      <c r="H76" s="92"/>
      <c r="I76" s="215"/>
      <c r="J76" s="216" t="s">
        <v>69</v>
      </c>
      <c r="K76" s="161"/>
      <c r="L76" s="163"/>
      <c r="M76" s="163"/>
      <c r="N76" s="163"/>
      <c r="O76" s="174"/>
      <c r="Q76" s="169"/>
    </row>
    <row r="77" spans="1:17" ht="18.5" outlineLevel="1" thickBot="1" x14ac:dyDescent="0.4">
      <c r="A77" s="160"/>
      <c r="B77" s="163"/>
      <c r="C77" s="163"/>
      <c r="D77" s="163"/>
      <c r="E77" s="163"/>
      <c r="F77" s="163"/>
      <c r="G77" s="163"/>
      <c r="H77" s="163"/>
      <c r="I77" s="163"/>
      <c r="J77" s="288" t="str">
        <f>IF(M74=3,C61,IF(N74=3,G61,""))</f>
        <v>TIP-70</v>
      </c>
      <c r="K77" s="288"/>
      <c r="L77" s="288"/>
      <c r="M77" s="288"/>
      <c r="N77" s="289"/>
      <c r="O77" s="166"/>
      <c r="Q77" s="169"/>
    </row>
    <row r="78" spans="1:17" ht="18" outlineLevel="1" x14ac:dyDescent="0.35">
      <c r="A78" s="217"/>
      <c r="B78" s="218"/>
      <c r="C78" s="218"/>
      <c r="D78" s="218"/>
      <c r="E78" s="218"/>
      <c r="F78" s="218"/>
      <c r="G78" s="218"/>
      <c r="H78" s="218"/>
      <c r="I78" s="218"/>
      <c r="J78" s="219"/>
      <c r="K78" s="219"/>
      <c r="L78" s="219"/>
      <c r="M78" s="219"/>
      <c r="N78" s="219"/>
      <c r="O78" s="220"/>
      <c r="Q78" s="169"/>
    </row>
    <row r="79" spans="1:17" s="152" customFormat="1" ht="10.5" x14ac:dyDescent="0.25"/>
  </sheetData>
  <mergeCells count="51">
    <mergeCell ref="J77:N77"/>
    <mergeCell ref="C61:D61"/>
    <mergeCell ref="G61:N61"/>
    <mergeCell ref="C62:D62"/>
    <mergeCell ref="G62:N62"/>
    <mergeCell ref="C63:D63"/>
    <mergeCell ref="G63:N63"/>
    <mergeCell ref="C65:D65"/>
    <mergeCell ref="G65:N65"/>
    <mergeCell ref="C66:D66"/>
    <mergeCell ref="G66:N66"/>
    <mergeCell ref="K68:L68"/>
    <mergeCell ref="I59:K59"/>
    <mergeCell ref="M59:N59"/>
    <mergeCell ref="C37:D37"/>
    <mergeCell ref="G37:N37"/>
    <mergeCell ref="C39:D39"/>
    <mergeCell ref="G39:N39"/>
    <mergeCell ref="C40:D40"/>
    <mergeCell ref="G40:N40"/>
    <mergeCell ref="K42:L42"/>
    <mergeCell ref="J51:N51"/>
    <mergeCell ref="I56:N56"/>
    <mergeCell ref="I57:N57"/>
    <mergeCell ref="I58:N58"/>
    <mergeCell ref="C36:D36"/>
    <mergeCell ref="G36:N36"/>
    <mergeCell ref="C14:D14"/>
    <mergeCell ref="G14:N14"/>
    <mergeCell ref="K16:L16"/>
    <mergeCell ref="J25:N25"/>
    <mergeCell ref="I30:N30"/>
    <mergeCell ref="I31:N31"/>
    <mergeCell ref="I32:N32"/>
    <mergeCell ref="I33:K33"/>
    <mergeCell ref="M33:N33"/>
    <mergeCell ref="C35:D35"/>
    <mergeCell ref="G35:N35"/>
    <mergeCell ref="C10:D10"/>
    <mergeCell ref="G10:N10"/>
    <mergeCell ref="C11:D11"/>
    <mergeCell ref="G11:N11"/>
    <mergeCell ref="C13:D13"/>
    <mergeCell ref="G13:N13"/>
    <mergeCell ref="C9:D9"/>
    <mergeCell ref="G9:N9"/>
    <mergeCell ref="I4:N4"/>
    <mergeCell ref="I5:N5"/>
    <mergeCell ref="I6:N6"/>
    <mergeCell ref="I7:K7"/>
    <mergeCell ref="M7:N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10.81640625" bestFit="1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243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397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407</v>
      </c>
      <c r="F6" s="74" t="s">
        <v>408</v>
      </c>
      <c r="G6" s="74" t="s">
        <v>409</v>
      </c>
      <c r="H6" s="74"/>
      <c r="I6" s="74"/>
    </row>
    <row r="7" spans="1:9" x14ac:dyDescent="0.35">
      <c r="A7" s="34" t="s">
        <v>7</v>
      </c>
      <c r="B7" s="34" t="s">
        <v>156</v>
      </c>
      <c r="C7" s="34" t="s">
        <v>157</v>
      </c>
      <c r="D7" s="34" t="s">
        <v>109</v>
      </c>
      <c r="E7" s="35" t="s">
        <v>186</v>
      </c>
      <c r="F7" s="28"/>
      <c r="G7" s="28"/>
      <c r="H7" s="28"/>
      <c r="I7" s="28"/>
    </row>
    <row r="8" spans="1:9" x14ac:dyDescent="0.35">
      <c r="A8" s="34" t="s">
        <v>8</v>
      </c>
      <c r="B8" s="34" t="s">
        <v>85</v>
      </c>
      <c r="C8" s="34" t="s">
        <v>186</v>
      </c>
      <c r="D8" s="34" t="s">
        <v>98</v>
      </c>
      <c r="E8" s="36" t="s">
        <v>558</v>
      </c>
      <c r="F8" s="78" t="s">
        <v>167</v>
      </c>
      <c r="G8" s="28"/>
      <c r="H8" s="28"/>
      <c r="I8" s="28"/>
    </row>
    <row r="9" spans="1:9" x14ac:dyDescent="0.35">
      <c r="A9" s="33" t="s">
        <v>9</v>
      </c>
      <c r="B9" s="33" t="s">
        <v>85</v>
      </c>
      <c r="C9" s="33" t="s">
        <v>172</v>
      </c>
      <c r="D9" s="33" t="s">
        <v>163</v>
      </c>
      <c r="E9" s="35" t="s">
        <v>167</v>
      </c>
      <c r="F9" s="79" t="s">
        <v>569</v>
      </c>
      <c r="G9" s="27"/>
      <c r="H9" s="28"/>
      <c r="I9" s="28"/>
    </row>
    <row r="10" spans="1:9" x14ac:dyDescent="0.35">
      <c r="A10" s="33" t="s">
        <v>10</v>
      </c>
      <c r="B10" s="33" t="s">
        <v>85</v>
      </c>
      <c r="C10" s="33" t="s">
        <v>167</v>
      </c>
      <c r="D10" s="33" t="s">
        <v>25</v>
      </c>
      <c r="E10" s="38" t="s">
        <v>570</v>
      </c>
      <c r="F10" s="80"/>
      <c r="G10" s="37" t="s">
        <v>167</v>
      </c>
      <c r="H10" s="28"/>
      <c r="I10" s="28"/>
    </row>
    <row r="11" spans="1:9" x14ac:dyDescent="0.35">
      <c r="A11" s="34" t="s">
        <v>103</v>
      </c>
      <c r="B11" s="34" t="s">
        <v>85</v>
      </c>
      <c r="C11" s="34" t="s">
        <v>179</v>
      </c>
      <c r="D11" s="34" t="s">
        <v>180</v>
      </c>
      <c r="E11" s="35" t="s">
        <v>179</v>
      </c>
      <c r="F11" s="80"/>
      <c r="G11" s="38" t="s">
        <v>571</v>
      </c>
      <c r="H11" s="28"/>
    </row>
    <row r="12" spans="1:9" x14ac:dyDescent="0.35">
      <c r="A12" s="34" t="s">
        <v>127</v>
      </c>
      <c r="B12" s="34" t="s">
        <v>85</v>
      </c>
      <c r="C12" s="34" t="s">
        <v>171</v>
      </c>
      <c r="D12" s="34" t="s">
        <v>25</v>
      </c>
      <c r="E12" s="36" t="s">
        <v>572</v>
      </c>
      <c r="F12" s="81" t="s">
        <v>179</v>
      </c>
      <c r="G12" s="27"/>
      <c r="H12" s="28"/>
    </row>
    <row r="13" spans="1:9" x14ac:dyDescent="0.35">
      <c r="A13" s="33" t="s">
        <v>126</v>
      </c>
      <c r="B13" s="33" t="s">
        <v>85</v>
      </c>
      <c r="C13" s="33" t="s">
        <v>185</v>
      </c>
      <c r="D13" s="33" t="s">
        <v>163</v>
      </c>
      <c r="E13" s="35" t="s">
        <v>185</v>
      </c>
      <c r="F13" s="82" t="s">
        <v>573</v>
      </c>
      <c r="G13" s="28"/>
      <c r="H13" s="28"/>
    </row>
    <row r="14" spans="1:9" x14ac:dyDescent="0.35">
      <c r="A14" s="33" t="s">
        <v>112</v>
      </c>
      <c r="B14" s="33" t="s">
        <v>156</v>
      </c>
      <c r="C14" s="33" t="s">
        <v>161</v>
      </c>
      <c r="D14" s="33" t="s">
        <v>109</v>
      </c>
      <c r="E14" s="38" t="s">
        <v>558</v>
      </c>
      <c r="F14" s="83"/>
      <c r="G14" s="28"/>
      <c r="H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1"/>
  <sheetViews>
    <sheetView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371</v>
      </c>
      <c r="C4" s="11"/>
      <c r="D4" s="233" t="s">
        <v>379</v>
      </c>
      <c r="E4" s="12"/>
      <c r="F4" s="5"/>
      <c r="G4" s="6"/>
      <c r="H4" s="6"/>
      <c r="I4" s="7"/>
      <c r="J4" s="7"/>
    </row>
    <row r="5" spans="1:10" ht="15" customHeight="1" x14ac:dyDescent="0.3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 t="s">
        <v>380</v>
      </c>
    </row>
    <row r="7" spans="1:10" ht="14.25" customHeight="1" x14ac:dyDescent="0.35">
      <c r="A7" s="15" t="s">
        <v>7</v>
      </c>
      <c r="B7" s="15" t="s">
        <v>188</v>
      </c>
      <c r="C7" s="15" t="s">
        <v>116</v>
      </c>
      <c r="D7" s="15" t="s">
        <v>109</v>
      </c>
      <c r="E7" s="15" t="s">
        <v>7</v>
      </c>
      <c r="F7" s="15" t="s">
        <v>421</v>
      </c>
      <c r="G7" s="15" t="s">
        <v>509</v>
      </c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189</v>
      </c>
      <c r="C8" s="15" t="s">
        <v>190</v>
      </c>
      <c r="D8" s="15" t="s">
        <v>31</v>
      </c>
      <c r="E8" s="15" t="s">
        <v>85</v>
      </c>
      <c r="F8" s="15" t="s">
        <v>423</v>
      </c>
      <c r="G8" s="15" t="s">
        <v>510</v>
      </c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191</v>
      </c>
      <c r="C9" s="15" t="s">
        <v>91</v>
      </c>
      <c r="D9" s="15" t="s">
        <v>25</v>
      </c>
      <c r="E9" s="15"/>
      <c r="F9" s="15"/>
      <c r="G9" s="15"/>
      <c r="H9" s="15"/>
      <c r="I9" s="16"/>
      <c r="J9" s="19"/>
    </row>
    <row r="10" spans="1:10" ht="14.25" customHeight="1" x14ac:dyDescent="0.3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459</v>
      </c>
      <c r="E17" s="15" t="s">
        <v>469</v>
      </c>
      <c r="F17" s="15" t="s">
        <v>465</v>
      </c>
      <c r="G17" s="15"/>
      <c r="H17" s="15"/>
      <c r="I17" s="15" t="s">
        <v>421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 t="s">
        <v>381</v>
      </c>
    </row>
    <row r="21" spans="1:10" ht="14.25" customHeight="1" x14ac:dyDescent="0.35">
      <c r="A21" s="15" t="s">
        <v>7</v>
      </c>
      <c r="B21" s="15" t="s">
        <v>192</v>
      </c>
      <c r="C21" s="15" t="s">
        <v>193</v>
      </c>
      <c r="D21" s="15" t="s">
        <v>98</v>
      </c>
      <c r="E21" s="15" t="s">
        <v>7</v>
      </c>
      <c r="F21" s="15" t="s">
        <v>421</v>
      </c>
      <c r="G21" s="15" t="s">
        <v>511</v>
      </c>
      <c r="H21" s="15" t="s">
        <v>7</v>
      </c>
      <c r="I21" s="16"/>
      <c r="J21" s="18"/>
    </row>
    <row r="22" spans="1:10" ht="14.25" customHeight="1" x14ac:dyDescent="0.35">
      <c r="A22" s="15" t="s">
        <v>8</v>
      </c>
      <c r="B22" s="15" t="s">
        <v>194</v>
      </c>
      <c r="C22" s="15" t="s">
        <v>88</v>
      </c>
      <c r="D22" s="15" t="s">
        <v>25</v>
      </c>
      <c r="E22" s="15"/>
      <c r="F22" s="15"/>
      <c r="G22" s="15"/>
      <c r="H22" s="15"/>
      <c r="I22" s="16"/>
      <c r="J22" s="19"/>
    </row>
    <row r="23" spans="1:10" ht="14.25" customHeight="1" x14ac:dyDescent="0.35">
      <c r="A23" s="15" t="s">
        <v>9</v>
      </c>
      <c r="B23" s="15" t="s">
        <v>195</v>
      </c>
      <c r="C23" s="15" t="s">
        <v>89</v>
      </c>
      <c r="D23" s="15" t="s">
        <v>30</v>
      </c>
      <c r="E23" s="15" t="s">
        <v>85</v>
      </c>
      <c r="F23" s="15" t="s">
        <v>423</v>
      </c>
      <c r="G23" s="15" t="s">
        <v>512</v>
      </c>
      <c r="H23" s="15" t="s">
        <v>8</v>
      </c>
      <c r="I23" s="16"/>
      <c r="J23" s="19"/>
    </row>
    <row r="24" spans="1:10" ht="14.25" customHeight="1" x14ac:dyDescent="0.3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464</v>
      </c>
      <c r="E27" s="15" t="s">
        <v>459</v>
      </c>
      <c r="F27" s="15" t="s">
        <v>459</v>
      </c>
      <c r="G27" s="15"/>
      <c r="H27" s="15"/>
      <c r="I27" s="15" t="s">
        <v>421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3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 t="s">
        <v>382</v>
      </c>
    </row>
    <row r="35" spans="1:10" ht="14.25" customHeight="1" x14ac:dyDescent="0.35">
      <c r="A35" s="15" t="s">
        <v>7</v>
      </c>
      <c r="B35" s="15" t="s">
        <v>115</v>
      </c>
      <c r="C35" s="15" t="s">
        <v>118</v>
      </c>
      <c r="D35" s="15" t="s">
        <v>31</v>
      </c>
      <c r="E35" s="15" t="s">
        <v>8</v>
      </c>
      <c r="F35" s="15" t="s">
        <v>513</v>
      </c>
      <c r="G35" s="15" t="s">
        <v>514</v>
      </c>
      <c r="H35" s="15" t="s">
        <v>7</v>
      </c>
      <c r="I35" s="16"/>
      <c r="J35" s="19"/>
    </row>
    <row r="36" spans="1:10" ht="14.25" customHeight="1" x14ac:dyDescent="0.35">
      <c r="A36" s="15" t="s">
        <v>8</v>
      </c>
      <c r="B36" s="15" t="s">
        <v>196</v>
      </c>
      <c r="C36" s="15" t="s">
        <v>197</v>
      </c>
      <c r="D36" s="15" t="s">
        <v>30</v>
      </c>
      <c r="E36" s="15" t="s">
        <v>7</v>
      </c>
      <c r="F36" s="15" t="s">
        <v>515</v>
      </c>
      <c r="G36" s="15" t="s">
        <v>516</v>
      </c>
      <c r="H36" s="15" t="s">
        <v>8</v>
      </c>
      <c r="I36" s="16"/>
      <c r="J36" s="19"/>
    </row>
    <row r="37" spans="1:10" ht="14.25" customHeight="1" x14ac:dyDescent="0.35">
      <c r="A37" s="15" t="s">
        <v>9</v>
      </c>
      <c r="B37" s="15" t="s">
        <v>198</v>
      </c>
      <c r="C37" s="15" t="s">
        <v>199</v>
      </c>
      <c r="D37" s="15" t="s">
        <v>163</v>
      </c>
      <c r="E37" s="15" t="s">
        <v>85</v>
      </c>
      <c r="F37" s="15" t="s">
        <v>456</v>
      </c>
      <c r="G37" s="15" t="s">
        <v>517</v>
      </c>
      <c r="H37" s="15" t="s">
        <v>9</v>
      </c>
      <c r="I37" s="16"/>
      <c r="J37" s="19"/>
    </row>
    <row r="38" spans="1:10" ht="14.25" customHeight="1" x14ac:dyDescent="0.3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customHeight="1" outlineLevel="1" x14ac:dyDescent="0.3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3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35">
      <c r="A41" s="19"/>
      <c r="B41" s="23"/>
      <c r="C41" s="15" t="s">
        <v>18</v>
      </c>
      <c r="D41" s="15" t="s">
        <v>478</v>
      </c>
      <c r="E41" s="15" t="s">
        <v>479</v>
      </c>
      <c r="F41" s="15" t="s">
        <v>464</v>
      </c>
      <c r="G41" s="15"/>
      <c r="H41" s="15"/>
      <c r="I41" s="15" t="s">
        <v>421</v>
      </c>
      <c r="J41" s="15" t="s">
        <v>10</v>
      </c>
    </row>
    <row r="42" spans="1:10" ht="14.25" customHeight="1" outlineLevel="1" x14ac:dyDescent="0.3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3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35">
      <c r="A44" s="19"/>
      <c r="B44" s="23"/>
      <c r="C44" s="15" t="s">
        <v>21</v>
      </c>
      <c r="D44" s="15" t="s">
        <v>477</v>
      </c>
      <c r="E44" s="15" t="s">
        <v>461</v>
      </c>
      <c r="F44" s="15" t="s">
        <v>464</v>
      </c>
      <c r="G44" s="15" t="s">
        <v>479</v>
      </c>
      <c r="H44" s="15"/>
      <c r="I44" s="15" t="s">
        <v>420</v>
      </c>
      <c r="J44" s="15" t="s">
        <v>10</v>
      </c>
    </row>
    <row r="45" spans="1:10" ht="14.25" customHeight="1" outlineLevel="1" x14ac:dyDescent="0.35">
      <c r="A45" s="19"/>
      <c r="B45" s="23"/>
      <c r="C45" s="15" t="s">
        <v>22</v>
      </c>
      <c r="D45" s="15" t="s">
        <v>459</v>
      </c>
      <c r="E45" s="15" t="s">
        <v>477</v>
      </c>
      <c r="F45" s="15" t="s">
        <v>461</v>
      </c>
      <c r="G45" s="15" t="s">
        <v>464</v>
      </c>
      <c r="H45" s="15"/>
      <c r="I45" s="15" t="s">
        <v>420</v>
      </c>
      <c r="J45" s="15" t="s">
        <v>9</v>
      </c>
    </row>
    <row r="46" spans="1:10" ht="14.25" customHeight="1" outlineLevel="1" x14ac:dyDescent="0.3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x14ac:dyDescent="0.3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3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8" t="s">
        <v>376</v>
      </c>
    </row>
    <row r="49" spans="1:10" ht="14.25" customHeight="1" x14ac:dyDescent="0.35">
      <c r="A49" s="15" t="s">
        <v>7</v>
      </c>
      <c r="B49" s="15" t="s">
        <v>200</v>
      </c>
      <c r="C49" s="15" t="s">
        <v>97</v>
      </c>
      <c r="D49" s="15" t="s">
        <v>201</v>
      </c>
      <c r="E49" s="15" t="s">
        <v>9</v>
      </c>
      <c r="F49" s="15" t="s">
        <v>502</v>
      </c>
      <c r="G49" s="15" t="s">
        <v>518</v>
      </c>
      <c r="H49" s="15" t="s">
        <v>7</v>
      </c>
      <c r="I49" s="16"/>
      <c r="J49" s="19"/>
    </row>
    <row r="50" spans="1:10" ht="14.25" customHeight="1" x14ac:dyDescent="0.35">
      <c r="A50" s="15" t="s">
        <v>8</v>
      </c>
      <c r="B50" s="15" t="s">
        <v>202</v>
      </c>
      <c r="C50" s="15" t="s">
        <v>203</v>
      </c>
      <c r="D50" s="15" t="s">
        <v>177</v>
      </c>
      <c r="E50" s="15" t="s">
        <v>8</v>
      </c>
      <c r="F50" s="15" t="s">
        <v>519</v>
      </c>
      <c r="G50" s="15" t="s">
        <v>520</v>
      </c>
      <c r="H50" s="15" t="s">
        <v>8</v>
      </c>
      <c r="I50" s="16"/>
      <c r="J50" s="19"/>
    </row>
    <row r="51" spans="1:10" ht="14.25" customHeight="1" x14ac:dyDescent="0.35">
      <c r="A51" s="15" t="s">
        <v>9</v>
      </c>
      <c r="B51" s="15" t="s">
        <v>204</v>
      </c>
      <c r="C51" s="15" t="s">
        <v>205</v>
      </c>
      <c r="D51" s="15" t="s">
        <v>163</v>
      </c>
      <c r="E51" s="15" t="s">
        <v>7</v>
      </c>
      <c r="F51" s="15" t="s">
        <v>521</v>
      </c>
      <c r="G51" s="15" t="s">
        <v>522</v>
      </c>
      <c r="H51" s="15" t="s">
        <v>9</v>
      </c>
      <c r="I51" s="16"/>
      <c r="J51" s="19"/>
    </row>
    <row r="52" spans="1:10" ht="14.25" customHeight="1" x14ac:dyDescent="0.35">
      <c r="A52" s="15" t="s">
        <v>10</v>
      </c>
      <c r="B52" s="15" t="s">
        <v>206</v>
      </c>
      <c r="C52" s="15" t="s">
        <v>207</v>
      </c>
      <c r="D52" s="15" t="s">
        <v>30</v>
      </c>
      <c r="E52" s="15" t="s">
        <v>85</v>
      </c>
      <c r="F52" s="15" t="s">
        <v>523</v>
      </c>
      <c r="G52" s="15" t="s">
        <v>524</v>
      </c>
      <c r="H52" s="15" t="s">
        <v>10</v>
      </c>
      <c r="I52" s="16"/>
      <c r="J52" s="19"/>
    </row>
    <row r="53" spans="1:10" ht="15" customHeight="1" outlineLevel="1" x14ac:dyDescent="0.3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3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35">
      <c r="A55" s="19"/>
      <c r="B55" s="23"/>
      <c r="C55" s="15" t="s">
        <v>18</v>
      </c>
      <c r="D55" s="15" t="s">
        <v>459</v>
      </c>
      <c r="E55" s="15" t="s">
        <v>459</v>
      </c>
      <c r="F55" s="15" t="s">
        <v>459</v>
      </c>
      <c r="G55" s="15"/>
      <c r="H55" s="15"/>
      <c r="I55" s="15" t="s">
        <v>421</v>
      </c>
      <c r="J55" s="15" t="s">
        <v>10</v>
      </c>
    </row>
    <row r="56" spans="1:10" ht="14.25" customHeight="1" outlineLevel="1" x14ac:dyDescent="0.35">
      <c r="A56" s="19"/>
      <c r="B56" s="23"/>
      <c r="C56" s="15" t="s">
        <v>19</v>
      </c>
      <c r="D56" s="15" t="s">
        <v>525</v>
      </c>
      <c r="E56" s="15" t="s">
        <v>472</v>
      </c>
      <c r="F56" s="15" t="s">
        <v>459</v>
      </c>
      <c r="G56" s="15" t="s">
        <v>526</v>
      </c>
      <c r="H56" s="15"/>
      <c r="I56" s="15" t="s">
        <v>420</v>
      </c>
      <c r="J56" s="15" t="s">
        <v>9</v>
      </c>
    </row>
    <row r="57" spans="1:10" ht="14.25" customHeight="1" outlineLevel="1" x14ac:dyDescent="0.35">
      <c r="A57" s="19"/>
      <c r="B57" s="23"/>
      <c r="C57" s="15" t="s">
        <v>20</v>
      </c>
      <c r="D57" s="15" t="s">
        <v>465</v>
      </c>
      <c r="E57" s="15" t="s">
        <v>479</v>
      </c>
      <c r="F57" s="15" t="s">
        <v>464</v>
      </c>
      <c r="G57" s="15"/>
      <c r="H57" s="15"/>
      <c r="I57" s="15" t="s">
        <v>421</v>
      </c>
      <c r="J57" s="15" t="s">
        <v>8</v>
      </c>
    </row>
    <row r="58" spans="1:10" ht="14.25" customHeight="1" outlineLevel="1" x14ac:dyDescent="0.35">
      <c r="A58" s="19"/>
      <c r="B58" s="23"/>
      <c r="C58" s="15" t="s">
        <v>21</v>
      </c>
      <c r="D58" s="15" t="s">
        <v>470</v>
      </c>
      <c r="E58" s="15" t="s">
        <v>490</v>
      </c>
      <c r="F58" s="15" t="s">
        <v>459</v>
      </c>
      <c r="G58" s="15" t="s">
        <v>493</v>
      </c>
      <c r="H58" s="15" t="s">
        <v>477</v>
      </c>
      <c r="I58" s="15" t="s">
        <v>422</v>
      </c>
      <c r="J58" s="15" t="s">
        <v>10</v>
      </c>
    </row>
    <row r="59" spans="1:10" ht="14.25" customHeight="1" outlineLevel="1" x14ac:dyDescent="0.35">
      <c r="A59" s="19"/>
      <c r="B59" s="23"/>
      <c r="C59" s="15" t="s">
        <v>22</v>
      </c>
      <c r="D59" s="15" t="s">
        <v>462</v>
      </c>
      <c r="E59" s="15" t="s">
        <v>461</v>
      </c>
      <c r="F59" s="15" t="s">
        <v>471</v>
      </c>
      <c r="G59" s="15" t="s">
        <v>465</v>
      </c>
      <c r="H59" s="15"/>
      <c r="I59" s="15" t="s">
        <v>420</v>
      </c>
      <c r="J59" s="15" t="s">
        <v>9</v>
      </c>
    </row>
    <row r="60" spans="1:10" ht="14.25" customHeight="1" outlineLevel="1" x14ac:dyDescent="0.35">
      <c r="A60" s="19"/>
      <c r="B60" s="23"/>
      <c r="C60" s="15" t="s">
        <v>23</v>
      </c>
      <c r="D60" s="15" t="s">
        <v>464</v>
      </c>
      <c r="E60" s="15" t="s">
        <v>490</v>
      </c>
      <c r="F60" s="15" t="s">
        <v>477</v>
      </c>
      <c r="G60" s="15"/>
      <c r="H60" s="15"/>
      <c r="I60" s="15" t="s">
        <v>421</v>
      </c>
      <c r="J60" s="15" t="s">
        <v>7</v>
      </c>
    </row>
    <row r="61" spans="1:10" ht="15" customHeight="1" x14ac:dyDescent="0.3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3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8" t="s">
        <v>377</v>
      </c>
    </row>
    <row r="63" spans="1:10" ht="14.25" customHeight="1" x14ac:dyDescent="0.35">
      <c r="A63" s="15" t="s">
        <v>7</v>
      </c>
      <c r="B63" s="15" t="s">
        <v>208</v>
      </c>
      <c r="C63" s="15" t="s">
        <v>209</v>
      </c>
      <c r="D63" s="15" t="s">
        <v>177</v>
      </c>
      <c r="E63" s="15" t="s">
        <v>9</v>
      </c>
      <c r="F63" s="15" t="s">
        <v>527</v>
      </c>
      <c r="G63" s="15" t="s">
        <v>528</v>
      </c>
      <c r="H63" s="15" t="s">
        <v>7</v>
      </c>
      <c r="I63" s="16"/>
      <c r="J63" s="19"/>
    </row>
    <row r="64" spans="1:10" ht="14.25" customHeight="1" x14ac:dyDescent="0.35">
      <c r="A64" s="15" t="s">
        <v>8</v>
      </c>
      <c r="B64" s="15" t="s">
        <v>210</v>
      </c>
      <c r="C64" s="15" t="s">
        <v>211</v>
      </c>
      <c r="D64" s="15" t="s">
        <v>180</v>
      </c>
      <c r="E64" s="15" t="s">
        <v>7</v>
      </c>
      <c r="F64" s="15" t="s">
        <v>529</v>
      </c>
      <c r="G64" s="15" t="s">
        <v>530</v>
      </c>
      <c r="H64" s="15" t="s">
        <v>9</v>
      </c>
      <c r="I64" s="16"/>
      <c r="J64" s="19"/>
    </row>
    <row r="65" spans="1:10" ht="14.25" customHeight="1" x14ac:dyDescent="0.35">
      <c r="A65" s="15" t="s">
        <v>9</v>
      </c>
      <c r="B65" s="15" t="s">
        <v>212</v>
      </c>
      <c r="C65" s="15" t="s">
        <v>213</v>
      </c>
      <c r="D65" s="15" t="s">
        <v>25</v>
      </c>
      <c r="E65" s="15" t="s">
        <v>8</v>
      </c>
      <c r="F65" s="15" t="s">
        <v>531</v>
      </c>
      <c r="G65" s="15" t="s">
        <v>532</v>
      </c>
      <c r="H65" s="15" t="s">
        <v>8</v>
      </c>
      <c r="I65" s="16"/>
      <c r="J65" s="19"/>
    </row>
    <row r="66" spans="1:10" ht="14.25" customHeight="1" x14ac:dyDescent="0.35">
      <c r="A66" s="15" t="s">
        <v>10</v>
      </c>
      <c r="B66" s="15" t="s">
        <v>214</v>
      </c>
      <c r="C66" s="15" t="s">
        <v>215</v>
      </c>
      <c r="D66" s="15" t="s">
        <v>30</v>
      </c>
      <c r="E66" s="15" t="s">
        <v>85</v>
      </c>
      <c r="F66" s="15" t="s">
        <v>523</v>
      </c>
      <c r="G66" s="15" t="s">
        <v>533</v>
      </c>
      <c r="H66" s="15" t="s">
        <v>10</v>
      </c>
      <c r="I66" s="16"/>
      <c r="J66" s="19"/>
    </row>
    <row r="67" spans="1:10" ht="15" customHeight="1" outlineLevel="1" x14ac:dyDescent="0.3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3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35">
      <c r="A69" s="19"/>
      <c r="B69" s="23"/>
      <c r="C69" s="15" t="s">
        <v>18</v>
      </c>
      <c r="D69" s="15" t="s">
        <v>472</v>
      </c>
      <c r="E69" s="15" t="s">
        <v>472</v>
      </c>
      <c r="F69" s="15" t="s">
        <v>472</v>
      </c>
      <c r="G69" s="15"/>
      <c r="H69" s="15"/>
      <c r="I69" s="15" t="s">
        <v>421</v>
      </c>
      <c r="J69" s="15" t="s">
        <v>10</v>
      </c>
    </row>
    <row r="70" spans="1:10" ht="14.25" customHeight="1" outlineLevel="1" x14ac:dyDescent="0.35">
      <c r="A70" s="19"/>
      <c r="B70" s="23"/>
      <c r="C70" s="15" t="s">
        <v>19</v>
      </c>
      <c r="D70" s="15" t="s">
        <v>478</v>
      </c>
      <c r="E70" s="15" t="s">
        <v>464</v>
      </c>
      <c r="F70" s="15" t="s">
        <v>472</v>
      </c>
      <c r="G70" s="15"/>
      <c r="H70" s="15"/>
      <c r="I70" s="15" t="s">
        <v>421</v>
      </c>
      <c r="J70" s="15" t="s">
        <v>9</v>
      </c>
    </row>
    <row r="71" spans="1:10" ht="14.25" customHeight="1" outlineLevel="1" x14ac:dyDescent="0.35">
      <c r="A71" s="19"/>
      <c r="B71" s="23"/>
      <c r="C71" s="15" t="s">
        <v>20</v>
      </c>
      <c r="D71" s="15" t="s">
        <v>465</v>
      </c>
      <c r="E71" s="15" t="s">
        <v>479</v>
      </c>
      <c r="F71" s="15" t="s">
        <v>479</v>
      </c>
      <c r="G71" s="15"/>
      <c r="H71" s="15"/>
      <c r="I71" s="15" t="s">
        <v>421</v>
      </c>
      <c r="J71" s="15" t="s">
        <v>8</v>
      </c>
    </row>
    <row r="72" spans="1:10" ht="14.25" customHeight="1" outlineLevel="1" x14ac:dyDescent="0.35">
      <c r="A72" s="19"/>
      <c r="B72" s="23" t="s">
        <v>451</v>
      </c>
      <c r="C72" s="15" t="s">
        <v>21</v>
      </c>
      <c r="D72" s="15" t="s">
        <v>534</v>
      </c>
      <c r="E72" s="15" t="s">
        <v>534</v>
      </c>
      <c r="F72" s="15" t="s">
        <v>534</v>
      </c>
      <c r="G72" s="15"/>
      <c r="H72" s="15"/>
      <c r="I72" s="15" t="s">
        <v>423</v>
      </c>
      <c r="J72" s="15" t="s">
        <v>10</v>
      </c>
    </row>
    <row r="73" spans="1:10" ht="14.25" customHeight="1" outlineLevel="1" x14ac:dyDescent="0.35">
      <c r="A73" s="19"/>
      <c r="B73" s="23" t="s">
        <v>451</v>
      </c>
      <c r="C73" s="15" t="s">
        <v>22</v>
      </c>
      <c r="D73" s="15" t="s">
        <v>460</v>
      </c>
      <c r="E73" s="15" t="s">
        <v>460</v>
      </c>
      <c r="F73" s="15" t="s">
        <v>460</v>
      </c>
      <c r="G73" s="15"/>
      <c r="H73" s="15"/>
      <c r="I73" s="15" t="s">
        <v>421</v>
      </c>
      <c r="J73" s="15" t="s">
        <v>9</v>
      </c>
    </row>
    <row r="74" spans="1:10" ht="14.25" customHeight="1" outlineLevel="1" x14ac:dyDescent="0.35">
      <c r="A74" s="19"/>
      <c r="B74" s="23"/>
      <c r="C74" s="15" t="s">
        <v>23</v>
      </c>
      <c r="D74" s="15" t="s">
        <v>462</v>
      </c>
      <c r="E74" s="15" t="s">
        <v>470</v>
      </c>
      <c r="F74" s="15" t="s">
        <v>479</v>
      </c>
      <c r="G74" s="15" t="s">
        <v>464</v>
      </c>
      <c r="H74" s="15"/>
      <c r="I74" s="15" t="s">
        <v>420</v>
      </c>
      <c r="J74" s="15" t="s">
        <v>7</v>
      </c>
    </row>
    <row r="75" spans="1:10" x14ac:dyDescent="0.3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35">
      <c r="A76" s="15"/>
      <c r="B76" s="15" t="s">
        <v>0</v>
      </c>
      <c r="C76" s="15" t="s">
        <v>32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8" t="s">
        <v>378</v>
      </c>
    </row>
    <row r="77" spans="1:10" ht="14.25" customHeight="1" x14ac:dyDescent="0.35">
      <c r="A77" s="15" t="s">
        <v>7</v>
      </c>
      <c r="B77" s="15" t="s">
        <v>216</v>
      </c>
      <c r="C77" s="15" t="s">
        <v>93</v>
      </c>
      <c r="D77" s="15" t="s">
        <v>27</v>
      </c>
      <c r="E77" s="15" t="s">
        <v>8</v>
      </c>
      <c r="F77" s="15" t="s">
        <v>535</v>
      </c>
      <c r="G77" s="15" t="s">
        <v>536</v>
      </c>
      <c r="H77" s="15" t="s">
        <v>8</v>
      </c>
      <c r="I77" s="16"/>
      <c r="J77" s="19"/>
    </row>
    <row r="78" spans="1:10" ht="14.25" customHeight="1" x14ac:dyDescent="0.35">
      <c r="A78" s="15" t="s">
        <v>8</v>
      </c>
      <c r="B78" s="15" t="s">
        <v>217</v>
      </c>
      <c r="C78" s="15" t="s">
        <v>95</v>
      </c>
      <c r="D78" s="15" t="s">
        <v>30</v>
      </c>
      <c r="E78" s="15" t="s">
        <v>9</v>
      </c>
      <c r="F78" s="15" t="s">
        <v>480</v>
      </c>
      <c r="G78" s="15" t="s">
        <v>537</v>
      </c>
      <c r="H78" s="15" t="s">
        <v>7</v>
      </c>
      <c r="I78" s="16"/>
      <c r="J78" s="19"/>
    </row>
    <row r="79" spans="1:10" ht="14.25" customHeight="1" x14ac:dyDescent="0.35">
      <c r="A79" s="15" t="s">
        <v>9</v>
      </c>
      <c r="B79" s="15" t="s">
        <v>218</v>
      </c>
      <c r="C79" s="15" t="s">
        <v>219</v>
      </c>
      <c r="D79" s="15" t="s">
        <v>25</v>
      </c>
      <c r="E79" s="15" t="s">
        <v>85</v>
      </c>
      <c r="F79" s="15" t="s">
        <v>486</v>
      </c>
      <c r="G79" s="15" t="s">
        <v>538</v>
      </c>
      <c r="H79" s="15" t="s">
        <v>10</v>
      </c>
      <c r="I79" s="16"/>
      <c r="J79" s="19"/>
    </row>
    <row r="80" spans="1:10" ht="14.25" customHeight="1" x14ac:dyDescent="0.35">
      <c r="A80" s="15" t="s">
        <v>10</v>
      </c>
      <c r="B80" s="15" t="s">
        <v>220</v>
      </c>
      <c r="C80" s="15" t="s">
        <v>221</v>
      </c>
      <c r="D80" s="15" t="s">
        <v>163</v>
      </c>
      <c r="E80" s="15" t="s">
        <v>7</v>
      </c>
      <c r="F80" s="15" t="s">
        <v>506</v>
      </c>
      <c r="G80" s="15" t="s">
        <v>539</v>
      </c>
      <c r="H80" s="15" t="s">
        <v>9</v>
      </c>
      <c r="I80" s="16"/>
      <c r="J80" s="19"/>
    </row>
    <row r="81" spans="1:10" ht="15" customHeight="1" outlineLevel="1" x14ac:dyDescent="0.3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3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35">
      <c r="A83" s="19"/>
      <c r="B83" s="23"/>
      <c r="C83" s="15" t="s">
        <v>18</v>
      </c>
      <c r="D83" s="15" t="s">
        <v>477</v>
      </c>
      <c r="E83" s="15" t="s">
        <v>465</v>
      </c>
      <c r="F83" s="15" t="s">
        <v>469</v>
      </c>
      <c r="G83" s="15"/>
      <c r="H83" s="15"/>
      <c r="I83" s="15" t="s">
        <v>421</v>
      </c>
      <c r="J83" s="15" t="s">
        <v>10</v>
      </c>
    </row>
    <row r="84" spans="1:10" ht="14.25" customHeight="1" outlineLevel="1" x14ac:dyDescent="0.35">
      <c r="A84" s="19"/>
      <c r="B84" s="23"/>
      <c r="C84" s="15" t="s">
        <v>19</v>
      </c>
      <c r="D84" s="15" t="s">
        <v>465</v>
      </c>
      <c r="E84" s="15" t="s">
        <v>459</v>
      </c>
      <c r="F84" s="15" t="s">
        <v>465</v>
      </c>
      <c r="G84" s="15"/>
      <c r="H84" s="15"/>
      <c r="I84" s="15" t="s">
        <v>421</v>
      </c>
      <c r="J84" s="15" t="s">
        <v>9</v>
      </c>
    </row>
    <row r="85" spans="1:10" ht="14.25" customHeight="1" outlineLevel="1" x14ac:dyDescent="0.35">
      <c r="A85" s="19"/>
      <c r="B85" s="23"/>
      <c r="C85" s="15" t="s">
        <v>20</v>
      </c>
      <c r="D85" s="15" t="s">
        <v>469</v>
      </c>
      <c r="E85" s="15" t="s">
        <v>464</v>
      </c>
      <c r="F85" s="15" t="s">
        <v>478</v>
      </c>
      <c r="G85" s="15"/>
      <c r="H85" s="15"/>
      <c r="I85" s="15" t="s">
        <v>421</v>
      </c>
      <c r="J85" s="15" t="s">
        <v>8</v>
      </c>
    </row>
    <row r="86" spans="1:10" ht="14.25" customHeight="1" outlineLevel="1" x14ac:dyDescent="0.35">
      <c r="A86" s="19"/>
      <c r="B86" s="23"/>
      <c r="C86" s="15" t="s">
        <v>21</v>
      </c>
      <c r="D86" s="15" t="s">
        <v>472</v>
      </c>
      <c r="E86" s="15" t="s">
        <v>479</v>
      </c>
      <c r="F86" s="15" t="s">
        <v>477</v>
      </c>
      <c r="G86" s="15"/>
      <c r="H86" s="15"/>
      <c r="I86" s="15" t="s">
        <v>421</v>
      </c>
      <c r="J86" s="15" t="s">
        <v>10</v>
      </c>
    </row>
    <row r="87" spans="1:10" ht="14.25" customHeight="1" outlineLevel="1" x14ac:dyDescent="0.35">
      <c r="A87" s="19"/>
      <c r="B87" s="23"/>
      <c r="C87" s="15" t="s">
        <v>22</v>
      </c>
      <c r="D87" s="15" t="s">
        <v>469</v>
      </c>
      <c r="E87" s="15" t="s">
        <v>488</v>
      </c>
      <c r="F87" s="15" t="s">
        <v>465</v>
      </c>
      <c r="G87" s="15" t="s">
        <v>499</v>
      </c>
      <c r="H87" s="15" t="s">
        <v>470</v>
      </c>
      <c r="I87" s="15" t="s">
        <v>21</v>
      </c>
      <c r="J87" s="15" t="s">
        <v>9</v>
      </c>
    </row>
    <row r="88" spans="1:10" ht="14.25" customHeight="1" outlineLevel="1" x14ac:dyDescent="0.35">
      <c r="A88" s="19"/>
      <c r="B88" s="23"/>
      <c r="C88" s="15" t="s">
        <v>23</v>
      </c>
      <c r="D88" s="15" t="s">
        <v>490</v>
      </c>
      <c r="E88" s="15" t="s">
        <v>493</v>
      </c>
      <c r="F88" s="15" t="s">
        <v>488</v>
      </c>
      <c r="G88" s="15" t="s">
        <v>462</v>
      </c>
      <c r="H88" s="15" t="s">
        <v>463</v>
      </c>
      <c r="I88" s="15" t="s">
        <v>21</v>
      </c>
      <c r="J88" s="15" t="s">
        <v>7</v>
      </c>
    </row>
    <row r="89" spans="1:10" ht="90" customHeight="1" x14ac:dyDescent="0.3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35">
      <c r="A90" s="15"/>
      <c r="B90" s="15" t="s">
        <v>0</v>
      </c>
      <c r="C90" s="15" t="s">
        <v>33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8" t="s">
        <v>373</v>
      </c>
    </row>
    <row r="91" spans="1:10" ht="14.25" customHeight="1" x14ac:dyDescent="0.35">
      <c r="A91" s="15" t="s">
        <v>7</v>
      </c>
      <c r="B91" s="15" t="s">
        <v>222</v>
      </c>
      <c r="C91" s="15" t="s">
        <v>96</v>
      </c>
      <c r="D91" s="15" t="s">
        <v>30</v>
      </c>
      <c r="E91" s="15" t="s">
        <v>9</v>
      </c>
      <c r="F91" s="15" t="s">
        <v>480</v>
      </c>
      <c r="G91" s="15" t="s">
        <v>540</v>
      </c>
      <c r="H91" s="15" t="s">
        <v>7</v>
      </c>
      <c r="I91" s="16"/>
      <c r="J91" s="19"/>
    </row>
    <row r="92" spans="1:10" ht="14.25" customHeight="1" x14ac:dyDescent="0.35">
      <c r="A92" s="15" t="s">
        <v>8</v>
      </c>
      <c r="B92" s="15" t="s">
        <v>223</v>
      </c>
      <c r="C92" s="15" t="s">
        <v>94</v>
      </c>
      <c r="D92" s="15" t="s">
        <v>31</v>
      </c>
      <c r="E92" s="15" t="s">
        <v>8</v>
      </c>
      <c r="F92" s="15" t="s">
        <v>541</v>
      </c>
      <c r="G92" s="15" t="s">
        <v>542</v>
      </c>
      <c r="H92" s="15" t="s">
        <v>8</v>
      </c>
      <c r="I92" s="16"/>
      <c r="J92" s="19"/>
    </row>
    <row r="93" spans="1:10" ht="14.25" customHeight="1" x14ac:dyDescent="0.35">
      <c r="A93" s="15" t="s">
        <v>9</v>
      </c>
      <c r="B93" s="15" t="s">
        <v>224</v>
      </c>
      <c r="C93" s="15" t="s">
        <v>225</v>
      </c>
      <c r="D93" s="15" t="s">
        <v>119</v>
      </c>
      <c r="E93" s="15" t="s">
        <v>85</v>
      </c>
      <c r="F93" s="15" t="s">
        <v>543</v>
      </c>
      <c r="G93" s="15" t="s">
        <v>544</v>
      </c>
      <c r="H93" s="15" t="s">
        <v>10</v>
      </c>
      <c r="I93" s="16"/>
      <c r="J93" s="19"/>
    </row>
    <row r="94" spans="1:10" ht="14.25" customHeight="1" x14ac:dyDescent="0.35">
      <c r="A94" s="15" t="s">
        <v>10</v>
      </c>
      <c r="B94" s="15" t="s">
        <v>226</v>
      </c>
      <c r="C94" s="15" t="s">
        <v>227</v>
      </c>
      <c r="D94" s="15" t="s">
        <v>25</v>
      </c>
      <c r="E94" s="15" t="s">
        <v>7</v>
      </c>
      <c r="F94" s="15" t="s">
        <v>545</v>
      </c>
      <c r="G94" s="15" t="s">
        <v>546</v>
      </c>
      <c r="H94" s="15" t="s">
        <v>9</v>
      </c>
      <c r="I94" s="16"/>
      <c r="J94" s="19"/>
    </row>
    <row r="95" spans="1:10" ht="15" customHeight="1" outlineLevel="1" x14ac:dyDescent="0.3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customHeight="1" outlineLevel="1" x14ac:dyDescent="0.3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customHeight="1" outlineLevel="1" x14ac:dyDescent="0.35">
      <c r="A97" s="19"/>
      <c r="B97" s="23"/>
      <c r="C97" s="15" t="s">
        <v>18</v>
      </c>
      <c r="D97" s="15" t="s">
        <v>479</v>
      </c>
      <c r="E97" s="15" t="s">
        <v>472</v>
      </c>
      <c r="F97" s="15" t="s">
        <v>477</v>
      </c>
      <c r="G97" s="15"/>
      <c r="H97" s="15"/>
      <c r="I97" s="15" t="s">
        <v>421</v>
      </c>
      <c r="J97" s="15" t="s">
        <v>10</v>
      </c>
    </row>
    <row r="98" spans="1:10" ht="14.25" customHeight="1" outlineLevel="1" x14ac:dyDescent="0.35">
      <c r="A98" s="19"/>
      <c r="B98" s="23"/>
      <c r="C98" s="15" t="s">
        <v>19</v>
      </c>
      <c r="D98" s="15" t="s">
        <v>459</v>
      </c>
      <c r="E98" s="15" t="s">
        <v>472</v>
      </c>
      <c r="F98" s="15" t="s">
        <v>465</v>
      </c>
      <c r="G98" s="15"/>
      <c r="H98" s="15"/>
      <c r="I98" s="15" t="s">
        <v>421</v>
      </c>
      <c r="J98" s="15" t="s">
        <v>9</v>
      </c>
    </row>
    <row r="99" spans="1:10" ht="14.25" customHeight="1" outlineLevel="1" x14ac:dyDescent="0.35">
      <c r="A99" s="19"/>
      <c r="B99" s="23"/>
      <c r="C99" s="15" t="s">
        <v>20</v>
      </c>
      <c r="D99" s="15" t="s">
        <v>461</v>
      </c>
      <c r="E99" s="15" t="s">
        <v>479</v>
      </c>
      <c r="F99" s="15" t="s">
        <v>459</v>
      </c>
      <c r="G99" s="15" t="s">
        <v>464</v>
      </c>
      <c r="H99" s="15"/>
      <c r="I99" s="15" t="s">
        <v>420</v>
      </c>
      <c r="J99" s="15" t="s">
        <v>8</v>
      </c>
    </row>
    <row r="100" spans="1:10" ht="14.25" customHeight="1" outlineLevel="1" x14ac:dyDescent="0.35">
      <c r="A100" s="19"/>
      <c r="B100" s="23"/>
      <c r="C100" s="15" t="s">
        <v>21</v>
      </c>
      <c r="D100" s="15" t="s">
        <v>479</v>
      </c>
      <c r="E100" s="15" t="s">
        <v>465</v>
      </c>
      <c r="F100" s="15" t="s">
        <v>461</v>
      </c>
      <c r="G100" s="15" t="s">
        <v>470</v>
      </c>
      <c r="H100" s="15" t="s">
        <v>490</v>
      </c>
      <c r="I100" s="15" t="s">
        <v>422</v>
      </c>
      <c r="J100" s="15" t="s">
        <v>10</v>
      </c>
    </row>
    <row r="101" spans="1:10" ht="14.25" customHeight="1" outlineLevel="1" x14ac:dyDescent="0.35">
      <c r="A101" s="19"/>
      <c r="B101" s="23"/>
      <c r="C101" s="15" t="s">
        <v>22</v>
      </c>
      <c r="D101" s="15" t="s">
        <v>499</v>
      </c>
      <c r="E101" s="15" t="s">
        <v>464</v>
      </c>
      <c r="F101" s="15" t="s">
        <v>459</v>
      </c>
      <c r="G101" s="15" t="s">
        <v>477</v>
      </c>
      <c r="H101" s="15"/>
      <c r="I101" s="15" t="s">
        <v>420</v>
      </c>
      <c r="J101" s="15" t="s">
        <v>9</v>
      </c>
    </row>
    <row r="102" spans="1:10" ht="14.25" customHeight="1" outlineLevel="1" x14ac:dyDescent="0.35">
      <c r="A102" s="19"/>
      <c r="B102" s="23"/>
      <c r="C102" s="15" t="s">
        <v>23</v>
      </c>
      <c r="D102" s="15" t="s">
        <v>547</v>
      </c>
      <c r="E102" s="15" t="s">
        <v>472</v>
      </c>
      <c r="F102" s="15" t="s">
        <v>470</v>
      </c>
      <c r="G102" s="15" t="s">
        <v>490</v>
      </c>
      <c r="H102" s="15" t="s">
        <v>499</v>
      </c>
      <c r="I102" s="15" t="s">
        <v>21</v>
      </c>
      <c r="J102" s="15" t="s">
        <v>7</v>
      </c>
    </row>
    <row r="103" spans="1:10" ht="15" customHeight="1" x14ac:dyDescent="0.3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  <row r="104" spans="1:10" ht="14.25" customHeight="1" x14ac:dyDescent="0.35">
      <c r="A104" s="15"/>
      <c r="B104" s="15" t="s">
        <v>0</v>
      </c>
      <c r="C104" s="15" t="s">
        <v>34</v>
      </c>
      <c r="D104" s="15" t="s">
        <v>2</v>
      </c>
      <c r="E104" s="15" t="s">
        <v>3</v>
      </c>
      <c r="F104" s="15" t="s">
        <v>4</v>
      </c>
      <c r="G104" s="15" t="s">
        <v>5</v>
      </c>
      <c r="H104" s="15" t="s">
        <v>6</v>
      </c>
      <c r="I104" s="16"/>
      <c r="J104" s="18" t="s">
        <v>383</v>
      </c>
    </row>
    <row r="105" spans="1:10" ht="14.25" customHeight="1" x14ac:dyDescent="0.35">
      <c r="A105" s="15" t="s">
        <v>7</v>
      </c>
      <c r="B105" s="15" t="s">
        <v>228</v>
      </c>
      <c r="C105" s="15" t="s">
        <v>229</v>
      </c>
      <c r="D105" s="15" t="s">
        <v>30</v>
      </c>
      <c r="E105" s="15" t="s">
        <v>8</v>
      </c>
      <c r="F105" s="15" t="s">
        <v>454</v>
      </c>
      <c r="G105" s="15" t="s">
        <v>548</v>
      </c>
      <c r="H105" s="15" t="s">
        <v>7</v>
      </c>
      <c r="I105" s="16"/>
      <c r="J105" s="19"/>
    </row>
    <row r="106" spans="1:10" ht="14.25" customHeight="1" x14ac:dyDescent="0.35">
      <c r="A106" s="15" t="s">
        <v>8</v>
      </c>
      <c r="B106" s="15" t="s">
        <v>230</v>
      </c>
      <c r="C106" s="15" t="s">
        <v>99</v>
      </c>
      <c r="D106" s="15" t="s">
        <v>100</v>
      </c>
      <c r="E106" s="15" t="s">
        <v>7</v>
      </c>
      <c r="F106" s="15" t="s">
        <v>495</v>
      </c>
      <c r="G106" s="15" t="s">
        <v>549</v>
      </c>
      <c r="H106" s="15" t="s">
        <v>8</v>
      </c>
      <c r="I106" s="16"/>
      <c r="J106" s="19"/>
    </row>
    <row r="107" spans="1:10" ht="14.25" customHeight="1" x14ac:dyDescent="0.35">
      <c r="A107" s="15" t="s">
        <v>9</v>
      </c>
      <c r="B107" s="15" t="s">
        <v>231</v>
      </c>
      <c r="C107" s="15" t="s">
        <v>232</v>
      </c>
      <c r="D107" s="15" t="s">
        <v>119</v>
      </c>
      <c r="E107" s="15" t="s">
        <v>85</v>
      </c>
      <c r="F107" s="15" t="s">
        <v>497</v>
      </c>
      <c r="G107" s="15" t="s">
        <v>550</v>
      </c>
      <c r="H107" s="15" t="s">
        <v>9</v>
      </c>
      <c r="I107" s="16"/>
      <c r="J107" s="19"/>
    </row>
    <row r="108" spans="1:10" ht="14.25" customHeight="1" x14ac:dyDescent="0.35">
      <c r="A108" s="15" t="s">
        <v>10</v>
      </c>
      <c r="B108" s="15" t="s">
        <v>233</v>
      </c>
      <c r="C108" s="15" t="s">
        <v>234</v>
      </c>
      <c r="D108" s="15" t="s">
        <v>25</v>
      </c>
      <c r="E108" s="15"/>
      <c r="F108" s="15"/>
      <c r="G108" s="15"/>
      <c r="H108" s="15"/>
      <c r="I108" s="16"/>
      <c r="J108" s="19"/>
    </row>
    <row r="109" spans="1:10" ht="15" customHeight="1" outlineLevel="1" x14ac:dyDescent="0.35">
      <c r="A109" s="20"/>
      <c r="B109" s="20"/>
      <c r="C109" s="21"/>
      <c r="D109" s="21"/>
      <c r="E109" s="21"/>
      <c r="F109" s="21"/>
      <c r="G109" s="21"/>
      <c r="H109" s="21"/>
      <c r="I109" s="22"/>
      <c r="J109" s="22"/>
    </row>
    <row r="110" spans="1:10" ht="14.25" customHeight="1" outlineLevel="1" x14ac:dyDescent="0.35">
      <c r="A110" s="19"/>
      <c r="B110" s="23"/>
      <c r="C110" s="15"/>
      <c r="D110" s="15" t="s">
        <v>11</v>
      </c>
      <c r="E110" s="15" t="s">
        <v>12</v>
      </c>
      <c r="F110" s="15" t="s">
        <v>13</v>
      </c>
      <c r="G110" s="15" t="s">
        <v>14</v>
      </c>
      <c r="H110" s="15" t="s">
        <v>15</v>
      </c>
      <c r="I110" s="15" t="s">
        <v>16</v>
      </c>
      <c r="J110" s="15" t="s">
        <v>17</v>
      </c>
    </row>
    <row r="111" spans="1:10" ht="14.25" customHeight="1" outlineLevel="1" x14ac:dyDescent="0.35">
      <c r="A111" s="19"/>
      <c r="B111" s="23"/>
      <c r="C111" s="15" t="s">
        <v>18</v>
      </c>
      <c r="D111" s="15" t="s">
        <v>490</v>
      </c>
      <c r="E111" s="15" t="s">
        <v>465</v>
      </c>
      <c r="F111" s="15" t="s">
        <v>465</v>
      </c>
      <c r="G111" s="15"/>
      <c r="H111" s="15"/>
      <c r="I111" s="15" t="s">
        <v>421</v>
      </c>
      <c r="J111" s="15" t="s">
        <v>10</v>
      </c>
    </row>
    <row r="112" spans="1:10" ht="14.25" customHeight="1" outlineLevel="1" x14ac:dyDescent="0.35">
      <c r="A112" s="19"/>
      <c r="B112" s="23"/>
      <c r="C112" s="15" t="s">
        <v>19</v>
      </c>
      <c r="D112" s="15"/>
      <c r="E112" s="15"/>
      <c r="F112" s="15"/>
      <c r="G112" s="15"/>
      <c r="H112" s="15"/>
      <c r="I112" s="15"/>
      <c r="J112" s="15" t="s">
        <v>9</v>
      </c>
    </row>
    <row r="113" spans="1:10" ht="14.25" customHeight="1" outlineLevel="1" x14ac:dyDescent="0.35">
      <c r="A113" s="19"/>
      <c r="B113" s="23"/>
      <c r="C113" s="15" t="s">
        <v>20</v>
      </c>
      <c r="D113" s="15"/>
      <c r="E113" s="15"/>
      <c r="F113" s="15"/>
      <c r="G113" s="15"/>
      <c r="H113" s="15"/>
      <c r="I113" s="15"/>
      <c r="J113" s="15" t="s">
        <v>8</v>
      </c>
    </row>
    <row r="114" spans="1:10" ht="14.25" customHeight="1" outlineLevel="1" x14ac:dyDescent="0.35">
      <c r="A114" s="19"/>
      <c r="B114" s="23"/>
      <c r="C114" s="15" t="s">
        <v>21</v>
      </c>
      <c r="D114" s="15" t="s">
        <v>491</v>
      </c>
      <c r="E114" s="15" t="s">
        <v>472</v>
      </c>
      <c r="F114" s="15" t="s">
        <v>488</v>
      </c>
      <c r="G114" s="15" t="s">
        <v>465</v>
      </c>
      <c r="H114" s="15" t="s">
        <v>479</v>
      </c>
      <c r="I114" s="15" t="s">
        <v>422</v>
      </c>
      <c r="J114" s="15" t="s">
        <v>10</v>
      </c>
    </row>
    <row r="115" spans="1:10" ht="14.25" customHeight="1" outlineLevel="1" x14ac:dyDescent="0.35">
      <c r="A115" s="19"/>
      <c r="B115" s="23"/>
      <c r="C115" s="15" t="s">
        <v>22</v>
      </c>
      <c r="D115" s="15" t="s">
        <v>477</v>
      </c>
      <c r="E115" s="15" t="s">
        <v>464</v>
      </c>
      <c r="F115" s="15" t="s">
        <v>477</v>
      </c>
      <c r="G115" s="15"/>
      <c r="H115" s="15"/>
      <c r="I115" s="15" t="s">
        <v>421</v>
      </c>
      <c r="J115" s="15" t="s">
        <v>9</v>
      </c>
    </row>
    <row r="116" spans="1:10" ht="14.25" customHeight="1" outlineLevel="1" x14ac:dyDescent="0.35">
      <c r="A116" s="19"/>
      <c r="B116" s="23"/>
      <c r="C116" s="15" t="s">
        <v>23</v>
      </c>
      <c r="D116" s="15"/>
      <c r="E116" s="15"/>
      <c r="F116" s="15"/>
      <c r="G116" s="15"/>
      <c r="H116" s="15"/>
      <c r="I116" s="15"/>
      <c r="J116" s="15" t="s">
        <v>7</v>
      </c>
    </row>
    <row r="117" spans="1:10" ht="15" customHeight="1" x14ac:dyDescent="0.35">
      <c r="A117" s="19"/>
      <c r="B117" s="19"/>
      <c r="C117" s="20"/>
      <c r="D117" s="20"/>
      <c r="E117" s="24"/>
      <c r="F117" s="20"/>
      <c r="G117" s="20"/>
      <c r="H117" s="20"/>
      <c r="I117" s="20"/>
      <c r="J117" s="20"/>
    </row>
    <row r="118" spans="1:10" ht="14.25" customHeight="1" x14ac:dyDescent="0.35">
      <c r="A118" s="15"/>
      <c r="B118" s="15" t="s">
        <v>0</v>
      </c>
      <c r="C118" s="15" t="s">
        <v>235</v>
      </c>
      <c r="D118" s="15" t="s">
        <v>2</v>
      </c>
      <c r="E118" s="15" t="s">
        <v>3</v>
      </c>
      <c r="F118" s="15" t="s">
        <v>4</v>
      </c>
      <c r="G118" s="15" t="s">
        <v>5</v>
      </c>
      <c r="H118" s="15" t="s">
        <v>6</v>
      </c>
      <c r="I118" s="16"/>
      <c r="J118" s="18" t="s">
        <v>384</v>
      </c>
    </row>
    <row r="119" spans="1:10" ht="14.25" customHeight="1" x14ac:dyDescent="0.35">
      <c r="A119" s="15" t="s">
        <v>7</v>
      </c>
      <c r="B119" s="15" t="s">
        <v>236</v>
      </c>
      <c r="C119" s="15" t="s">
        <v>237</v>
      </c>
      <c r="D119" s="15" t="s">
        <v>25</v>
      </c>
      <c r="E119" s="15" t="s">
        <v>9</v>
      </c>
      <c r="F119" s="15" t="s">
        <v>480</v>
      </c>
      <c r="G119" s="15" t="s">
        <v>551</v>
      </c>
      <c r="H119" s="15" t="s">
        <v>7</v>
      </c>
      <c r="I119" s="16"/>
      <c r="J119" s="19"/>
    </row>
    <row r="120" spans="1:10" ht="14.25" customHeight="1" x14ac:dyDescent="0.35">
      <c r="A120" s="15" t="s">
        <v>8</v>
      </c>
      <c r="B120" s="15" t="s">
        <v>238</v>
      </c>
      <c r="C120" s="15" t="s">
        <v>90</v>
      </c>
      <c r="D120" s="15" t="s">
        <v>31</v>
      </c>
      <c r="E120" s="15" t="s">
        <v>8</v>
      </c>
      <c r="F120" s="15" t="s">
        <v>552</v>
      </c>
      <c r="G120" s="15" t="s">
        <v>553</v>
      </c>
      <c r="H120" s="15" t="s">
        <v>8</v>
      </c>
      <c r="I120" s="16"/>
      <c r="J120" s="19"/>
    </row>
    <row r="121" spans="1:10" ht="14.25" customHeight="1" x14ac:dyDescent="0.35">
      <c r="A121" s="15" t="s">
        <v>9</v>
      </c>
      <c r="B121" s="15" t="s">
        <v>239</v>
      </c>
      <c r="C121" s="15" t="s">
        <v>240</v>
      </c>
      <c r="D121" s="15" t="s">
        <v>30</v>
      </c>
      <c r="E121" s="15" t="s">
        <v>7</v>
      </c>
      <c r="F121" s="15" t="s">
        <v>554</v>
      </c>
      <c r="G121" s="15" t="s">
        <v>555</v>
      </c>
      <c r="H121" s="15" t="s">
        <v>9</v>
      </c>
      <c r="I121" s="16"/>
      <c r="J121" s="19"/>
    </row>
    <row r="122" spans="1:10" ht="14.25" customHeight="1" x14ac:dyDescent="0.35">
      <c r="A122" s="15" t="s">
        <v>10</v>
      </c>
      <c r="B122" s="15" t="s">
        <v>241</v>
      </c>
      <c r="C122" s="15" t="s">
        <v>242</v>
      </c>
      <c r="D122" s="15" t="s">
        <v>163</v>
      </c>
      <c r="E122" s="15" t="s">
        <v>85</v>
      </c>
      <c r="F122" s="15" t="s">
        <v>556</v>
      </c>
      <c r="G122" s="15" t="s">
        <v>557</v>
      </c>
      <c r="H122" s="15" t="s">
        <v>10</v>
      </c>
      <c r="I122" s="16"/>
      <c r="J122" s="19"/>
    </row>
    <row r="123" spans="1:10" ht="15" customHeight="1" outlineLevel="1" x14ac:dyDescent="0.35">
      <c r="A123" s="20"/>
      <c r="B123" s="20"/>
      <c r="C123" s="21"/>
      <c r="D123" s="21"/>
      <c r="E123" s="21"/>
      <c r="F123" s="21"/>
      <c r="G123" s="21"/>
      <c r="H123" s="21"/>
      <c r="I123" s="22"/>
      <c r="J123" s="22"/>
    </row>
    <row r="124" spans="1:10" ht="14.25" customHeight="1" outlineLevel="1" x14ac:dyDescent="0.35">
      <c r="A124" s="19"/>
      <c r="B124" s="23"/>
      <c r="C124" s="15"/>
      <c r="D124" s="15" t="s">
        <v>11</v>
      </c>
      <c r="E124" s="15" t="s">
        <v>12</v>
      </c>
      <c r="F124" s="15" t="s">
        <v>13</v>
      </c>
      <c r="G124" s="15" t="s">
        <v>14</v>
      </c>
      <c r="H124" s="15" t="s">
        <v>15</v>
      </c>
      <c r="I124" s="15" t="s">
        <v>16</v>
      </c>
      <c r="J124" s="15" t="s">
        <v>17</v>
      </c>
    </row>
    <row r="125" spans="1:10" ht="14.25" customHeight="1" outlineLevel="1" x14ac:dyDescent="0.35">
      <c r="A125" s="19"/>
      <c r="B125" s="23"/>
      <c r="C125" s="15" t="s">
        <v>18</v>
      </c>
      <c r="D125" s="15" t="s">
        <v>479</v>
      </c>
      <c r="E125" s="15" t="s">
        <v>488</v>
      </c>
      <c r="F125" s="15" t="s">
        <v>459</v>
      </c>
      <c r="G125" s="15" t="s">
        <v>479</v>
      </c>
      <c r="H125" s="15"/>
      <c r="I125" s="15" t="s">
        <v>420</v>
      </c>
      <c r="J125" s="15" t="s">
        <v>10</v>
      </c>
    </row>
    <row r="126" spans="1:10" ht="14.25" customHeight="1" outlineLevel="1" x14ac:dyDescent="0.35">
      <c r="A126" s="19"/>
      <c r="B126" s="23"/>
      <c r="C126" s="15" t="s">
        <v>19</v>
      </c>
      <c r="D126" s="15" t="s">
        <v>471</v>
      </c>
      <c r="E126" s="15" t="s">
        <v>465</v>
      </c>
      <c r="F126" s="15" t="s">
        <v>478</v>
      </c>
      <c r="G126" s="15"/>
      <c r="H126" s="15"/>
      <c r="I126" s="15" t="s">
        <v>421</v>
      </c>
      <c r="J126" s="15" t="s">
        <v>9</v>
      </c>
    </row>
    <row r="127" spans="1:10" ht="14.25" customHeight="1" outlineLevel="1" x14ac:dyDescent="0.35">
      <c r="A127" s="19"/>
      <c r="B127" s="23"/>
      <c r="C127" s="15" t="s">
        <v>20</v>
      </c>
      <c r="D127" s="15" t="s">
        <v>479</v>
      </c>
      <c r="E127" s="15" t="s">
        <v>479</v>
      </c>
      <c r="F127" s="15" t="s">
        <v>478</v>
      </c>
      <c r="G127" s="15"/>
      <c r="H127" s="15"/>
      <c r="I127" s="15" t="s">
        <v>421</v>
      </c>
      <c r="J127" s="15" t="s">
        <v>8</v>
      </c>
    </row>
    <row r="128" spans="1:10" ht="14.25" customHeight="1" outlineLevel="1" x14ac:dyDescent="0.35">
      <c r="A128" s="19"/>
      <c r="B128" s="23"/>
      <c r="C128" s="15" t="s">
        <v>21</v>
      </c>
      <c r="D128" s="15" t="s">
        <v>479</v>
      </c>
      <c r="E128" s="15" t="s">
        <v>465</v>
      </c>
      <c r="F128" s="15" t="s">
        <v>459</v>
      </c>
      <c r="G128" s="15"/>
      <c r="H128" s="15"/>
      <c r="I128" s="15" t="s">
        <v>421</v>
      </c>
      <c r="J128" s="15" t="s">
        <v>10</v>
      </c>
    </row>
    <row r="129" spans="1:10" ht="14.25" customHeight="1" outlineLevel="1" x14ac:dyDescent="0.35">
      <c r="A129" s="19"/>
      <c r="B129" s="23"/>
      <c r="C129" s="15" t="s">
        <v>22</v>
      </c>
      <c r="D129" s="15" t="s">
        <v>465</v>
      </c>
      <c r="E129" s="15" t="s">
        <v>469</v>
      </c>
      <c r="F129" s="15" t="s">
        <v>547</v>
      </c>
      <c r="G129" s="15" t="s">
        <v>459</v>
      </c>
      <c r="H129" s="15"/>
      <c r="I129" s="15" t="s">
        <v>420</v>
      </c>
      <c r="J129" s="15" t="s">
        <v>9</v>
      </c>
    </row>
    <row r="130" spans="1:10" ht="14.25" customHeight="1" outlineLevel="1" x14ac:dyDescent="0.35">
      <c r="A130" s="19"/>
      <c r="B130" s="23"/>
      <c r="C130" s="15" t="s">
        <v>23</v>
      </c>
      <c r="D130" s="15" t="s">
        <v>459</v>
      </c>
      <c r="E130" s="15" t="s">
        <v>472</v>
      </c>
      <c r="F130" s="15" t="s">
        <v>464</v>
      </c>
      <c r="G130" s="15"/>
      <c r="H130" s="15"/>
      <c r="I130" s="15" t="s">
        <v>421</v>
      </c>
      <c r="J130" s="15" t="s">
        <v>7</v>
      </c>
    </row>
    <row r="131" spans="1:10" ht="15" customHeight="1" x14ac:dyDescent="0.35">
      <c r="A131" s="19"/>
      <c r="B131" s="19"/>
      <c r="C131" s="20"/>
      <c r="D131" s="20"/>
      <c r="E131" s="24"/>
      <c r="F131" s="20"/>
      <c r="G131" s="20"/>
      <c r="H131" s="20"/>
      <c r="I131" s="20"/>
      <c r="J131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0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148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410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 t="s">
        <v>396</v>
      </c>
      <c r="F6" s="74" t="s">
        <v>405</v>
      </c>
      <c r="G6" s="74" t="s">
        <v>406</v>
      </c>
      <c r="H6" s="74" t="s">
        <v>389</v>
      </c>
      <c r="I6" s="74" t="s">
        <v>411</v>
      </c>
    </row>
    <row r="7" spans="1:9" x14ac:dyDescent="0.35">
      <c r="A7" s="34" t="s">
        <v>7</v>
      </c>
      <c r="B7" s="34" t="s">
        <v>346</v>
      </c>
      <c r="C7" s="34" t="s">
        <v>313</v>
      </c>
      <c r="D7" s="34" t="s">
        <v>109</v>
      </c>
      <c r="E7" s="35" t="s">
        <v>313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313</v>
      </c>
      <c r="G8" s="28"/>
      <c r="H8" s="28"/>
      <c r="I8" s="28"/>
    </row>
    <row r="9" spans="1:9" x14ac:dyDescent="0.35">
      <c r="A9" s="33" t="s">
        <v>9</v>
      </c>
      <c r="B9" s="33" t="s">
        <v>338</v>
      </c>
      <c r="C9" s="33" t="s">
        <v>197</v>
      </c>
      <c r="D9" s="33" t="s">
        <v>30</v>
      </c>
      <c r="E9" s="35" t="s">
        <v>197</v>
      </c>
      <c r="F9" s="79" t="s">
        <v>574</v>
      </c>
      <c r="G9" s="27"/>
      <c r="H9" s="28"/>
      <c r="I9" s="28"/>
    </row>
    <row r="10" spans="1:9" x14ac:dyDescent="0.35">
      <c r="A10" s="33" t="s">
        <v>10</v>
      </c>
      <c r="B10" s="33" t="s">
        <v>342</v>
      </c>
      <c r="C10" s="33" t="s">
        <v>95</v>
      </c>
      <c r="D10" s="33" t="s">
        <v>30</v>
      </c>
      <c r="E10" s="38" t="s">
        <v>575</v>
      </c>
      <c r="F10" s="80"/>
      <c r="G10" s="37" t="s">
        <v>313</v>
      </c>
      <c r="H10" s="28"/>
      <c r="I10" s="28"/>
    </row>
    <row r="11" spans="1:9" x14ac:dyDescent="0.35">
      <c r="A11" s="34" t="s">
        <v>103</v>
      </c>
      <c r="B11" s="34" t="s">
        <v>339</v>
      </c>
      <c r="C11" s="34" t="s">
        <v>97</v>
      </c>
      <c r="D11" s="34" t="s">
        <v>201</v>
      </c>
      <c r="E11" s="35" t="s">
        <v>97</v>
      </c>
      <c r="F11" s="80"/>
      <c r="G11" s="36" t="s">
        <v>576</v>
      </c>
      <c r="H11" s="27"/>
      <c r="I11" s="28"/>
    </row>
    <row r="12" spans="1:9" x14ac:dyDescent="0.35">
      <c r="A12" s="34" t="s">
        <v>127</v>
      </c>
      <c r="B12" s="34" t="s">
        <v>110</v>
      </c>
      <c r="C12" s="34" t="s">
        <v>190</v>
      </c>
      <c r="D12" s="34" t="s">
        <v>31</v>
      </c>
      <c r="E12" s="36" t="s">
        <v>558</v>
      </c>
      <c r="F12" s="81" t="s">
        <v>317</v>
      </c>
      <c r="G12" s="40"/>
      <c r="H12" s="27"/>
      <c r="I12" s="28"/>
    </row>
    <row r="13" spans="1:9" x14ac:dyDescent="0.35">
      <c r="A13" s="33" t="s">
        <v>126</v>
      </c>
      <c r="B13" s="33"/>
      <c r="C13" s="33"/>
      <c r="D13" s="33"/>
      <c r="E13" s="35" t="s">
        <v>317</v>
      </c>
      <c r="F13" s="82" t="s">
        <v>577</v>
      </c>
      <c r="G13" s="26"/>
      <c r="H13" s="27"/>
      <c r="I13" s="28"/>
    </row>
    <row r="14" spans="1:9" x14ac:dyDescent="0.35">
      <c r="A14" s="33" t="s">
        <v>112</v>
      </c>
      <c r="B14" s="33" t="s">
        <v>347</v>
      </c>
      <c r="C14" s="33" t="s">
        <v>317</v>
      </c>
      <c r="D14" s="33" t="s">
        <v>30</v>
      </c>
      <c r="E14" s="38"/>
      <c r="F14" s="83"/>
      <c r="G14" s="26"/>
      <c r="H14" s="37" t="s">
        <v>313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4" t="s">
        <v>578</v>
      </c>
      <c r="I15" s="27"/>
    </row>
    <row r="16" spans="1:9" x14ac:dyDescent="0.35">
      <c r="A16" s="34" t="s">
        <v>120</v>
      </c>
      <c r="B16" s="34" t="s">
        <v>348</v>
      </c>
      <c r="C16" s="34" t="s">
        <v>320</v>
      </c>
      <c r="D16" s="34" t="s">
        <v>321</v>
      </c>
      <c r="E16" s="35" t="s">
        <v>320</v>
      </c>
      <c r="F16" s="83"/>
      <c r="G16" s="26"/>
      <c r="H16" s="40"/>
      <c r="I16" s="27"/>
    </row>
    <row r="17" spans="1:9" x14ac:dyDescent="0.35">
      <c r="A17" s="34" t="s">
        <v>128</v>
      </c>
      <c r="B17" s="34" t="s">
        <v>345</v>
      </c>
      <c r="C17" s="34" t="s">
        <v>213</v>
      </c>
      <c r="D17" s="34" t="s">
        <v>25</v>
      </c>
      <c r="E17" s="36" t="s">
        <v>569</v>
      </c>
      <c r="F17" s="78" t="s">
        <v>320</v>
      </c>
      <c r="G17" s="26"/>
      <c r="H17" s="40"/>
      <c r="I17" s="27"/>
    </row>
    <row r="18" spans="1:9" x14ac:dyDescent="0.35">
      <c r="A18" s="33" t="s">
        <v>129</v>
      </c>
      <c r="B18" s="33" t="s">
        <v>349</v>
      </c>
      <c r="C18" s="33" t="s">
        <v>90</v>
      </c>
      <c r="D18" s="33" t="s">
        <v>31</v>
      </c>
      <c r="E18" s="35" t="s">
        <v>193</v>
      </c>
      <c r="F18" s="79" t="s">
        <v>579</v>
      </c>
      <c r="G18" s="40"/>
      <c r="H18" s="40"/>
      <c r="I18" s="27"/>
    </row>
    <row r="19" spans="1:9" x14ac:dyDescent="0.35">
      <c r="A19" s="33" t="s">
        <v>130</v>
      </c>
      <c r="B19" s="33" t="s">
        <v>113</v>
      </c>
      <c r="C19" s="33" t="s">
        <v>193</v>
      </c>
      <c r="D19" s="33" t="s">
        <v>98</v>
      </c>
      <c r="E19" s="38" t="s">
        <v>580</v>
      </c>
      <c r="F19" s="80"/>
      <c r="G19" s="39" t="s">
        <v>315</v>
      </c>
      <c r="H19" s="40"/>
      <c r="I19" s="27"/>
    </row>
    <row r="20" spans="1:9" x14ac:dyDescent="0.35">
      <c r="A20" s="34" t="s">
        <v>121</v>
      </c>
      <c r="B20" s="34" t="s">
        <v>350</v>
      </c>
      <c r="C20" s="34" t="s">
        <v>229</v>
      </c>
      <c r="D20" s="34" t="s">
        <v>30</v>
      </c>
      <c r="E20" s="35" t="s">
        <v>94</v>
      </c>
      <c r="F20" s="80"/>
      <c r="G20" s="223" t="s">
        <v>581</v>
      </c>
      <c r="H20" s="26"/>
      <c r="I20" s="27"/>
    </row>
    <row r="21" spans="1:9" x14ac:dyDescent="0.35">
      <c r="A21" s="34" t="s">
        <v>131</v>
      </c>
      <c r="B21" s="34" t="s">
        <v>351</v>
      </c>
      <c r="C21" s="34" t="s">
        <v>94</v>
      </c>
      <c r="D21" s="34" t="s">
        <v>31</v>
      </c>
      <c r="E21" s="36" t="s">
        <v>582</v>
      </c>
      <c r="F21" s="81" t="s">
        <v>315</v>
      </c>
      <c r="G21" s="27"/>
      <c r="H21" s="26"/>
      <c r="I21" s="27"/>
    </row>
    <row r="22" spans="1:9" x14ac:dyDescent="0.35">
      <c r="A22" s="33" t="s">
        <v>132</v>
      </c>
      <c r="B22" s="33"/>
      <c r="C22" s="41"/>
      <c r="D22" s="41"/>
      <c r="E22" s="35"/>
      <c r="F22" s="82" t="s">
        <v>583</v>
      </c>
      <c r="G22" s="28"/>
      <c r="H22" s="26"/>
      <c r="I22" s="27"/>
    </row>
    <row r="23" spans="1:9" x14ac:dyDescent="0.35">
      <c r="A23" s="42" t="s">
        <v>117</v>
      </c>
      <c r="B23" s="33" t="s">
        <v>352</v>
      </c>
      <c r="C23" s="43" t="s">
        <v>315</v>
      </c>
      <c r="D23" s="43" t="s">
        <v>31</v>
      </c>
      <c r="E23" s="38" t="s">
        <v>315</v>
      </c>
      <c r="F23" s="83"/>
      <c r="G23" s="28"/>
      <c r="H23" s="26"/>
      <c r="I23" s="27"/>
    </row>
    <row r="24" spans="1:9" x14ac:dyDescent="0.35">
      <c r="A24" s="44"/>
      <c r="B24" s="28"/>
      <c r="C24" s="28"/>
      <c r="D24" s="28"/>
      <c r="E24" s="28"/>
      <c r="F24" s="83"/>
      <c r="G24" s="28"/>
      <c r="H24" s="26"/>
      <c r="I24" s="37" t="s">
        <v>313</v>
      </c>
    </row>
    <row r="25" spans="1:9" x14ac:dyDescent="0.35">
      <c r="A25" s="34" t="s">
        <v>122</v>
      </c>
      <c r="B25" s="34" t="s">
        <v>353</v>
      </c>
      <c r="C25" s="34" t="s">
        <v>316</v>
      </c>
      <c r="D25" s="34" t="s">
        <v>31</v>
      </c>
      <c r="E25" s="35" t="s">
        <v>316</v>
      </c>
      <c r="F25" s="83"/>
      <c r="G25" s="28"/>
      <c r="H25" s="26"/>
      <c r="I25" s="38" t="s">
        <v>596</v>
      </c>
    </row>
    <row r="26" spans="1:9" x14ac:dyDescent="0.35">
      <c r="A26" s="34" t="s">
        <v>133</v>
      </c>
      <c r="B26" s="34"/>
      <c r="C26" s="34"/>
      <c r="D26" s="34"/>
      <c r="E26" s="36"/>
      <c r="F26" s="78" t="s">
        <v>316</v>
      </c>
      <c r="G26" s="28"/>
      <c r="H26" s="26"/>
      <c r="I26" s="27"/>
    </row>
    <row r="27" spans="1:9" x14ac:dyDescent="0.35">
      <c r="A27" s="33" t="s">
        <v>134</v>
      </c>
      <c r="B27" s="33" t="s">
        <v>344</v>
      </c>
      <c r="C27" s="33" t="s">
        <v>203</v>
      </c>
      <c r="D27" s="33" t="s">
        <v>177</v>
      </c>
      <c r="E27" s="35" t="s">
        <v>118</v>
      </c>
      <c r="F27" s="79" t="s">
        <v>584</v>
      </c>
      <c r="G27" s="27"/>
      <c r="H27" s="26"/>
      <c r="I27" s="27"/>
    </row>
    <row r="28" spans="1:9" x14ac:dyDescent="0.35">
      <c r="A28" s="33" t="s">
        <v>135</v>
      </c>
      <c r="B28" s="33" t="s">
        <v>343</v>
      </c>
      <c r="C28" s="33" t="s">
        <v>118</v>
      </c>
      <c r="D28" s="33" t="s">
        <v>31</v>
      </c>
      <c r="E28" s="38" t="s">
        <v>585</v>
      </c>
      <c r="F28" s="80"/>
      <c r="G28" s="37" t="s">
        <v>316</v>
      </c>
      <c r="H28" s="26"/>
      <c r="I28" s="27"/>
    </row>
    <row r="29" spans="1:9" x14ac:dyDescent="0.35">
      <c r="A29" s="34" t="s">
        <v>136</v>
      </c>
      <c r="B29" s="34" t="s">
        <v>354</v>
      </c>
      <c r="C29" s="34" t="s">
        <v>96</v>
      </c>
      <c r="D29" s="34" t="s">
        <v>30</v>
      </c>
      <c r="E29" s="35" t="s">
        <v>237</v>
      </c>
      <c r="F29" s="80"/>
      <c r="G29" s="36" t="s">
        <v>586</v>
      </c>
      <c r="H29" s="40"/>
      <c r="I29" s="27"/>
    </row>
    <row r="30" spans="1:9" x14ac:dyDescent="0.35">
      <c r="A30" s="34" t="s">
        <v>137</v>
      </c>
      <c r="B30" s="34" t="s">
        <v>355</v>
      </c>
      <c r="C30" s="34" t="s">
        <v>237</v>
      </c>
      <c r="D30" s="34" t="s">
        <v>25</v>
      </c>
      <c r="E30" s="36" t="s">
        <v>587</v>
      </c>
      <c r="F30" s="81" t="s">
        <v>319</v>
      </c>
      <c r="G30" s="40"/>
      <c r="H30" s="40"/>
      <c r="I30" s="27"/>
    </row>
    <row r="31" spans="1:9" x14ac:dyDescent="0.35">
      <c r="A31" s="33" t="s">
        <v>138</v>
      </c>
      <c r="B31" s="33" t="s">
        <v>114</v>
      </c>
      <c r="C31" s="41" t="s">
        <v>89</v>
      </c>
      <c r="D31" s="41" t="s">
        <v>30</v>
      </c>
      <c r="E31" s="35" t="s">
        <v>319</v>
      </c>
      <c r="F31" s="221" t="s">
        <v>588</v>
      </c>
      <c r="G31" s="26"/>
      <c r="H31" s="40"/>
      <c r="I31" s="27"/>
    </row>
    <row r="32" spans="1:9" x14ac:dyDescent="0.35">
      <c r="A32" s="42" t="s">
        <v>123</v>
      </c>
      <c r="B32" s="33" t="s">
        <v>356</v>
      </c>
      <c r="C32" s="43" t="s">
        <v>319</v>
      </c>
      <c r="D32" s="43" t="s">
        <v>119</v>
      </c>
      <c r="E32" s="38" t="s">
        <v>589</v>
      </c>
      <c r="F32" s="83"/>
      <c r="G32" s="26"/>
      <c r="H32" s="39" t="s">
        <v>314</v>
      </c>
      <c r="I32" s="27"/>
    </row>
    <row r="33" spans="1:9" x14ac:dyDescent="0.35">
      <c r="A33" s="31"/>
      <c r="B33" s="30"/>
      <c r="C33" s="30"/>
      <c r="D33" s="30"/>
      <c r="E33" s="28"/>
      <c r="F33" s="83"/>
      <c r="G33" s="26"/>
      <c r="H33" s="38" t="s">
        <v>590</v>
      </c>
      <c r="I33" s="28"/>
    </row>
    <row r="34" spans="1:9" x14ac:dyDescent="0.35">
      <c r="A34" s="34" t="s">
        <v>124</v>
      </c>
      <c r="B34" s="34" t="s">
        <v>357</v>
      </c>
      <c r="C34" s="34" t="s">
        <v>318</v>
      </c>
      <c r="D34" s="34" t="s">
        <v>109</v>
      </c>
      <c r="E34" s="35" t="s">
        <v>318</v>
      </c>
      <c r="F34" s="83"/>
      <c r="G34" s="26"/>
      <c r="H34" s="27"/>
      <c r="I34" s="28"/>
    </row>
    <row r="35" spans="1:9" x14ac:dyDescent="0.35">
      <c r="A35" s="34" t="s">
        <v>139</v>
      </c>
      <c r="B35" s="34"/>
      <c r="C35" s="34"/>
      <c r="D35" s="34"/>
      <c r="E35" s="36"/>
      <c r="F35" s="78" t="s">
        <v>318</v>
      </c>
      <c r="G35" s="26"/>
      <c r="H35" s="27"/>
      <c r="I35" s="28"/>
    </row>
    <row r="36" spans="1:9" x14ac:dyDescent="0.35">
      <c r="A36" s="33" t="s">
        <v>140</v>
      </c>
      <c r="B36" s="33" t="s">
        <v>358</v>
      </c>
      <c r="C36" s="33" t="s">
        <v>99</v>
      </c>
      <c r="D36" s="33" t="s">
        <v>100</v>
      </c>
      <c r="E36" s="35" t="s">
        <v>209</v>
      </c>
      <c r="F36" s="79" t="s">
        <v>591</v>
      </c>
      <c r="G36" s="40"/>
      <c r="H36" s="27"/>
      <c r="I36" s="28"/>
    </row>
    <row r="37" spans="1:9" x14ac:dyDescent="0.35">
      <c r="A37" s="33" t="s">
        <v>141</v>
      </c>
      <c r="B37" s="33" t="s">
        <v>340</v>
      </c>
      <c r="C37" s="33" t="s">
        <v>209</v>
      </c>
      <c r="D37" s="33" t="s">
        <v>177</v>
      </c>
      <c r="E37" s="38" t="s">
        <v>592</v>
      </c>
      <c r="F37" s="80"/>
      <c r="G37" s="39" t="s">
        <v>314</v>
      </c>
      <c r="H37" s="27"/>
      <c r="I37" s="28"/>
    </row>
    <row r="38" spans="1:9" x14ac:dyDescent="0.35">
      <c r="A38" s="34" t="s">
        <v>142</v>
      </c>
      <c r="B38" s="34" t="s">
        <v>111</v>
      </c>
      <c r="C38" s="34" t="s">
        <v>116</v>
      </c>
      <c r="D38" s="34" t="s">
        <v>109</v>
      </c>
      <c r="E38" s="35" t="s">
        <v>116</v>
      </c>
      <c r="F38" s="80"/>
      <c r="G38" s="223" t="s">
        <v>593</v>
      </c>
      <c r="H38" s="28"/>
      <c r="I38" s="28"/>
    </row>
    <row r="39" spans="1:9" x14ac:dyDescent="0.35">
      <c r="A39" s="34" t="s">
        <v>143</v>
      </c>
      <c r="B39" s="34" t="s">
        <v>341</v>
      </c>
      <c r="C39" s="34" t="s">
        <v>93</v>
      </c>
      <c r="D39" s="34" t="s">
        <v>27</v>
      </c>
      <c r="E39" s="232" t="s">
        <v>594</v>
      </c>
      <c r="F39" s="81" t="s">
        <v>314</v>
      </c>
      <c r="G39" s="27"/>
      <c r="H39" s="28"/>
      <c r="I39" s="28"/>
    </row>
    <row r="40" spans="1:9" x14ac:dyDescent="0.35">
      <c r="A40" s="33" t="s">
        <v>144</v>
      </c>
      <c r="B40" s="33"/>
      <c r="C40" s="41"/>
      <c r="D40" s="41"/>
      <c r="E40" s="35" t="s">
        <v>314</v>
      </c>
      <c r="F40" s="38" t="s">
        <v>595</v>
      </c>
      <c r="G40" s="28"/>
      <c r="H40" s="28"/>
      <c r="I40" s="28"/>
    </row>
    <row r="41" spans="1:9" x14ac:dyDescent="0.35">
      <c r="A41" s="42" t="s">
        <v>125</v>
      </c>
      <c r="B41" s="33" t="s">
        <v>359</v>
      </c>
      <c r="C41" s="43" t="s">
        <v>314</v>
      </c>
      <c r="D41" s="43" t="s">
        <v>31</v>
      </c>
      <c r="E41" s="75"/>
    </row>
    <row r="43" spans="1:9" x14ac:dyDescent="0.35">
      <c r="B43" s="25"/>
      <c r="C43" s="25"/>
      <c r="D43" s="25"/>
    </row>
    <row r="44" spans="1:9" x14ac:dyDescent="0.35">
      <c r="B44" s="25"/>
      <c r="C44" s="25"/>
      <c r="D44" s="25"/>
    </row>
    <row r="45" spans="1:9" x14ac:dyDescent="0.35">
      <c r="B45" s="25"/>
      <c r="C45" s="25"/>
      <c r="D45" s="25"/>
    </row>
    <row r="46" spans="1:9" x14ac:dyDescent="0.35">
      <c r="B46" s="25"/>
      <c r="C46" s="25"/>
      <c r="D46" s="25"/>
    </row>
    <row r="47" spans="1:9" x14ac:dyDescent="0.35">
      <c r="B47" s="25"/>
      <c r="C47" s="25"/>
      <c r="D47" s="25"/>
    </row>
    <row r="48" spans="1:9" x14ac:dyDescent="0.35">
      <c r="B48" s="25"/>
      <c r="C48" s="25"/>
      <c r="D48" s="25"/>
    </row>
    <row r="49" spans="2:4" x14ac:dyDescent="0.35">
      <c r="B49" s="25"/>
      <c r="C49" s="25"/>
      <c r="D49" s="25"/>
    </row>
    <row r="50" spans="2:4" x14ac:dyDescent="0.35">
      <c r="B50" s="25"/>
      <c r="C50" s="25"/>
      <c r="D50" s="25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244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412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4" t="s">
        <v>408</v>
      </c>
      <c r="F6" s="74" t="s">
        <v>409</v>
      </c>
      <c r="G6" s="74" t="s">
        <v>395</v>
      </c>
      <c r="H6" s="74" t="s">
        <v>404</v>
      </c>
      <c r="I6" s="74"/>
    </row>
    <row r="7" spans="1:9" x14ac:dyDescent="0.35">
      <c r="A7" s="34" t="s">
        <v>7</v>
      </c>
      <c r="B7" s="34" t="s">
        <v>198</v>
      </c>
      <c r="C7" s="34" t="s">
        <v>199</v>
      </c>
      <c r="D7" s="34" t="s">
        <v>163</v>
      </c>
      <c r="E7" s="35" t="s">
        <v>199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199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 t="s">
        <v>219</v>
      </c>
      <c r="F9" s="79" t="s">
        <v>597</v>
      </c>
      <c r="G9" s="27"/>
      <c r="H9" s="28"/>
      <c r="I9" s="28"/>
    </row>
    <row r="10" spans="1:9" x14ac:dyDescent="0.35">
      <c r="A10" s="33" t="s">
        <v>10</v>
      </c>
      <c r="B10" s="33" t="s">
        <v>218</v>
      </c>
      <c r="C10" s="33" t="s">
        <v>219</v>
      </c>
      <c r="D10" s="33" t="s">
        <v>25</v>
      </c>
      <c r="E10" s="38"/>
      <c r="F10" s="80"/>
      <c r="G10" s="37" t="s">
        <v>225</v>
      </c>
      <c r="H10" s="28"/>
      <c r="I10" s="28"/>
    </row>
    <row r="11" spans="1:9" x14ac:dyDescent="0.35">
      <c r="A11" s="34" t="s">
        <v>103</v>
      </c>
      <c r="B11" s="34" t="s">
        <v>220</v>
      </c>
      <c r="C11" s="34" t="s">
        <v>221</v>
      </c>
      <c r="D11" s="34" t="s">
        <v>163</v>
      </c>
      <c r="E11" s="35" t="s">
        <v>207</v>
      </c>
      <c r="F11" s="80"/>
      <c r="G11" s="36" t="s">
        <v>598</v>
      </c>
      <c r="H11" s="27"/>
      <c r="I11" s="28"/>
    </row>
    <row r="12" spans="1:9" x14ac:dyDescent="0.35">
      <c r="A12" s="34" t="s">
        <v>127</v>
      </c>
      <c r="B12" s="34" t="s">
        <v>206</v>
      </c>
      <c r="C12" s="34" t="s">
        <v>207</v>
      </c>
      <c r="D12" s="34" t="s">
        <v>30</v>
      </c>
      <c r="E12" s="36" t="s">
        <v>599</v>
      </c>
      <c r="F12" s="81" t="s">
        <v>225</v>
      </c>
      <c r="G12" s="40"/>
      <c r="H12" s="27"/>
      <c r="I12" s="28"/>
    </row>
    <row r="13" spans="1:9" x14ac:dyDescent="0.35">
      <c r="A13" s="33" t="s">
        <v>126</v>
      </c>
      <c r="B13" s="33"/>
      <c r="C13" s="33"/>
      <c r="D13" s="33"/>
      <c r="E13" s="35" t="s">
        <v>225</v>
      </c>
      <c r="F13" s="82" t="s">
        <v>600</v>
      </c>
      <c r="G13" s="26"/>
      <c r="H13" s="27"/>
      <c r="I13" s="28"/>
    </row>
    <row r="14" spans="1:9" x14ac:dyDescent="0.35">
      <c r="A14" s="33" t="s">
        <v>112</v>
      </c>
      <c r="B14" s="33" t="s">
        <v>224</v>
      </c>
      <c r="C14" s="33" t="s">
        <v>225</v>
      </c>
      <c r="D14" s="33" t="s">
        <v>119</v>
      </c>
      <c r="E14" s="38"/>
      <c r="F14" s="83"/>
      <c r="G14" s="26"/>
      <c r="H14" s="37" t="s">
        <v>240</v>
      </c>
      <c r="I14" s="28"/>
    </row>
    <row r="15" spans="1:9" x14ac:dyDescent="0.35">
      <c r="A15" s="31"/>
      <c r="B15" s="31"/>
      <c r="C15" s="31"/>
      <c r="D15" s="31"/>
      <c r="E15" s="28"/>
      <c r="F15" s="83"/>
      <c r="G15" s="26"/>
      <c r="H15" s="223" t="s">
        <v>601</v>
      </c>
      <c r="I15" s="28"/>
    </row>
    <row r="16" spans="1:9" x14ac:dyDescent="0.35">
      <c r="A16" s="34" t="s">
        <v>120</v>
      </c>
      <c r="B16" s="34" t="s">
        <v>204</v>
      </c>
      <c r="C16" s="34" t="s">
        <v>205</v>
      </c>
      <c r="D16" s="34" t="s">
        <v>163</v>
      </c>
      <c r="E16" s="35" t="s">
        <v>205</v>
      </c>
      <c r="F16" s="83"/>
      <c r="G16" s="26"/>
      <c r="H16" s="27"/>
      <c r="I16" s="28"/>
    </row>
    <row r="17" spans="1:9" x14ac:dyDescent="0.35">
      <c r="A17" s="34" t="s">
        <v>128</v>
      </c>
      <c r="B17" s="34"/>
      <c r="C17" s="34"/>
      <c r="D17" s="34"/>
      <c r="E17" s="36"/>
      <c r="F17" s="78" t="s">
        <v>232</v>
      </c>
      <c r="G17" s="26"/>
      <c r="H17" s="27"/>
      <c r="I17" s="28"/>
    </row>
    <row r="18" spans="1:9" x14ac:dyDescent="0.35">
      <c r="A18" s="33" t="s">
        <v>129</v>
      </c>
      <c r="B18" s="33" t="s">
        <v>226</v>
      </c>
      <c r="C18" s="33" t="s">
        <v>227</v>
      </c>
      <c r="D18" s="33" t="s">
        <v>25</v>
      </c>
      <c r="E18" s="35" t="s">
        <v>232</v>
      </c>
      <c r="F18" s="79" t="s">
        <v>558</v>
      </c>
      <c r="G18" s="40"/>
      <c r="H18" s="27"/>
      <c r="I18" s="28"/>
    </row>
    <row r="19" spans="1:9" x14ac:dyDescent="0.35">
      <c r="A19" s="33" t="s">
        <v>130</v>
      </c>
      <c r="B19" s="33" t="s">
        <v>231</v>
      </c>
      <c r="C19" s="33" t="s">
        <v>232</v>
      </c>
      <c r="D19" s="33" t="s">
        <v>119</v>
      </c>
      <c r="E19" s="38" t="s">
        <v>602</v>
      </c>
      <c r="F19" s="80"/>
      <c r="G19" s="39" t="s">
        <v>240</v>
      </c>
      <c r="H19" s="27"/>
      <c r="I19" s="28"/>
    </row>
    <row r="20" spans="1:9" x14ac:dyDescent="0.35">
      <c r="A20" s="34" t="s">
        <v>121</v>
      </c>
      <c r="B20" s="34" t="s">
        <v>241</v>
      </c>
      <c r="C20" s="34" t="s">
        <v>242</v>
      </c>
      <c r="D20" s="34" t="s">
        <v>163</v>
      </c>
      <c r="E20" s="35" t="s">
        <v>242</v>
      </c>
      <c r="F20" s="80"/>
      <c r="G20" s="223" t="s">
        <v>603</v>
      </c>
      <c r="I20" s="28"/>
    </row>
    <row r="21" spans="1:9" x14ac:dyDescent="0.35">
      <c r="A21" s="34" t="s">
        <v>131</v>
      </c>
      <c r="B21" s="34" t="s">
        <v>214</v>
      </c>
      <c r="C21" s="34" t="s">
        <v>215</v>
      </c>
      <c r="D21" s="34" t="s">
        <v>30</v>
      </c>
      <c r="E21" s="36" t="s">
        <v>558</v>
      </c>
      <c r="F21" s="81" t="s">
        <v>240</v>
      </c>
      <c r="G21" s="27"/>
    </row>
    <row r="22" spans="1:9" x14ac:dyDescent="0.35">
      <c r="A22" s="33" t="s">
        <v>132</v>
      </c>
      <c r="B22" s="33"/>
      <c r="C22" s="41"/>
      <c r="D22" s="41"/>
      <c r="E22" s="35" t="s">
        <v>240</v>
      </c>
      <c r="F22" s="82" t="s">
        <v>604</v>
      </c>
      <c r="G22" s="28"/>
    </row>
    <row r="23" spans="1:9" x14ac:dyDescent="0.35">
      <c r="A23" s="42" t="s">
        <v>117</v>
      </c>
      <c r="B23" s="33" t="s">
        <v>239</v>
      </c>
      <c r="C23" s="43" t="s">
        <v>240</v>
      </c>
      <c r="D23" s="43" t="s">
        <v>30</v>
      </c>
      <c r="E23" s="38"/>
      <c r="F23" s="83"/>
      <c r="G23" s="28"/>
    </row>
    <row r="24" spans="1:9" x14ac:dyDescent="0.35">
      <c r="A24" s="44"/>
      <c r="B24" s="28"/>
      <c r="C24" s="28"/>
      <c r="D24" s="28"/>
      <c r="E24" s="28"/>
      <c r="F24" s="83"/>
      <c r="G2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372</v>
      </c>
      <c r="E4" s="12"/>
      <c r="F4" s="5"/>
      <c r="G4" s="235"/>
      <c r="H4" s="6"/>
      <c r="I4" s="7"/>
      <c r="J4" s="7"/>
    </row>
    <row r="5" spans="1:10" ht="15" customHeight="1" x14ac:dyDescent="0.35"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376</v>
      </c>
    </row>
    <row r="7" spans="1:10" ht="14.25" customHeight="1" x14ac:dyDescent="0.35">
      <c r="A7" s="15" t="s">
        <v>7</v>
      </c>
      <c r="B7" s="15" t="s">
        <v>245</v>
      </c>
      <c r="C7" s="15" t="s">
        <v>105</v>
      </c>
      <c r="D7" s="15" t="s">
        <v>31</v>
      </c>
      <c r="E7" s="15" t="s">
        <v>7</v>
      </c>
      <c r="F7" s="15" t="s">
        <v>421</v>
      </c>
      <c r="G7" s="15" t="s">
        <v>619</v>
      </c>
      <c r="H7" s="15" t="s">
        <v>7</v>
      </c>
      <c r="I7" s="16"/>
      <c r="J7" s="18"/>
    </row>
    <row r="8" spans="1:10" ht="14.25" customHeight="1" x14ac:dyDescent="0.35">
      <c r="A8" s="15" t="s">
        <v>8</v>
      </c>
      <c r="B8" s="15" t="s">
        <v>246</v>
      </c>
      <c r="C8" s="15" t="s">
        <v>247</v>
      </c>
      <c r="D8" s="15" t="s">
        <v>31</v>
      </c>
      <c r="E8" s="15" t="s">
        <v>85</v>
      </c>
      <c r="F8" s="15" t="s">
        <v>423</v>
      </c>
      <c r="G8" s="15" t="s">
        <v>620</v>
      </c>
      <c r="H8" s="15" t="s">
        <v>8</v>
      </c>
      <c r="I8" s="16"/>
      <c r="J8" s="19"/>
    </row>
    <row r="9" spans="1:10" ht="14.25" customHeight="1" x14ac:dyDescent="0.35">
      <c r="A9" s="15" t="s">
        <v>9</v>
      </c>
      <c r="B9" s="15" t="s">
        <v>248</v>
      </c>
      <c r="C9" s="15" t="s">
        <v>249</v>
      </c>
      <c r="D9" s="15" t="s">
        <v>25</v>
      </c>
      <c r="E9" s="15"/>
      <c r="F9" s="15"/>
      <c r="G9" s="15"/>
      <c r="H9" s="15"/>
      <c r="I9" s="16"/>
      <c r="J9" s="19"/>
    </row>
    <row r="10" spans="1:10" ht="15" customHeight="1" outlineLevel="1" x14ac:dyDescent="0.35">
      <c r="A10" s="20"/>
      <c r="B10" s="20"/>
      <c r="C10" s="21"/>
      <c r="D10" s="21"/>
      <c r="E10" s="21"/>
      <c r="F10" s="21"/>
      <c r="G10" s="21"/>
      <c r="H10" s="21"/>
      <c r="I10" s="22"/>
      <c r="J10" s="22"/>
    </row>
    <row r="11" spans="1:10" ht="14.25" customHeight="1" outlineLevel="1" x14ac:dyDescent="0.35">
      <c r="A11" s="19"/>
      <c r="B11" s="23"/>
      <c r="C11" s="15"/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</row>
    <row r="12" spans="1:10" ht="14.25" customHeight="1" outlineLevel="1" x14ac:dyDescent="0.35">
      <c r="A12" s="19"/>
      <c r="B12" s="23"/>
      <c r="C12" s="15" t="s">
        <v>18</v>
      </c>
      <c r="D12" s="15"/>
      <c r="E12" s="15"/>
      <c r="F12" s="15"/>
      <c r="G12" s="15"/>
      <c r="H12" s="15"/>
      <c r="I12" s="15"/>
      <c r="J12" s="15" t="s">
        <v>8</v>
      </c>
    </row>
    <row r="13" spans="1:10" ht="14.25" customHeight="1" outlineLevel="1" x14ac:dyDescent="0.35">
      <c r="A13" s="19"/>
      <c r="B13" s="23"/>
      <c r="C13" s="15" t="s">
        <v>21</v>
      </c>
      <c r="D13" s="15"/>
      <c r="E13" s="15"/>
      <c r="F13" s="15"/>
      <c r="G13" s="15"/>
      <c r="H13" s="15"/>
      <c r="I13" s="15"/>
      <c r="J13" s="15" t="s">
        <v>7</v>
      </c>
    </row>
    <row r="14" spans="1:10" ht="14.25" customHeight="1" outlineLevel="1" x14ac:dyDescent="0.35">
      <c r="A14" s="19"/>
      <c r="B14" s="23"/>
      <c r="C14" s="15" t="s">
        <v>22</v>
      </c>
      <c r="D14" s="15" t="s">
        <v>464</v>
      </c>
      <c r="E14" s="15" t="s">
        <v>465</v>
      </c>
      <c r="F14" s="15" t="s">
        <v>469</v>
      </c>
      <c r="G14" s="15"/>
      <c r="H14" s="15"/>
      <c r="I14" s="15" t="s">
        <v>421</v>
      </c>
      <c r="J14" s="15" t="s">
        <v>9</v>
      </c>
    </row>
    <row r="15" spans="1:10" ht="15" customHeight="1" x14ac:dyDescent="0.35">
      <c r="A15" s="19"/>
      <c r="B15" s="19"/>
      <c r="C15" s="20"/>
      <c r="D15" s="20"/>
      <c r="E15" s="24"/>
      <c r="F15" s="20"/>
      <c r="G15" s="20"/>
      <c r="H15" s="20"/>
      <c r="I15" s="20"/>
      <c r="J15" s="20"/>
    </row>
    <row r="16" spans="1:10" ht="14.25" customHeight="1" x14ac:dyDescent="0.35">
      <c r="A16" s="15"/>
      <c r="B16" s="15" t="s">
        <v>0</v>
      </c>
      <c r="C16" s="15" t="s">
        <v>24</v>
      </c>
      <c r="D16" s="15" t="s">
        <v>2</v>
      </c>
      <c r="E16" s="15" t="s">
        <v>3</v>
      </c>
      <c r="F16" s="15" t="s">
        <v>4</v>
      </c>
      <c r="G16" s="15" t="s">
        <v>5</v>
      </c>
      <c r="H16" s="15" t="s">
        <v>6</v>
      </c>
      <c r="I16" s="16"/>
      <c r="J16" s="17" t="s">
        <v>377</v>
      </c>
    </row>
    <row r="17" spans="1:10" ht="14.25" customHeight="1" x14ac:dyDescent="0.35">
      <c r="A17" s="15" t="s">
        <v>7</v>
      </c>
      <c r="B17" s="15" t="s">
        <v>250</v>
      </c>
      <c r="C17" s="15" t="s">
        <v>104</v>
      </c>
      <c r="D17" s="15" t="s">
        <v>31</v>
      </c>
      <c r="E17" s="15" t="s">
        <v>8</v>
      </c>
      <c r="F17" s="15" t="s">
        <v>454</v>
      </c>
      <c r="G17" s="15" t="s">
        <v>621</v>
      </c>
      <c r="H17" s="15" t="s">
        <v>7</v>
      </c>
      <c r="I17" s="16"/>
      <c r="J17" s="18"/>
    </row>
    <row r="18" spans="1:10" ht="14.25" customHeight="1" x14ac:dyDescent="0.35">
      <c r="A18" s="15" t="s">
        <v>8</v>
      </c>
      <c r="B18" s="15" t="s">
        <v>251</v>
      </c>
      <c r="C18" s="15" t="s">
        <v>252</v>
      </c>
      <c r="D18" s="15" t="s">
        <v>31</v>
      </c>
      <c r="E18" s="15" t="s">
        <v>7</v>
      </c>
      <c r="F18" s="15" t="s">
        <v>606</v>
      </c>
      <c r="G18" s="15" t="s">
        <v>622</v>
      </c>
      <c r="H18" s="15" t="s">
        <v>8</v>
      </c>
      <c r="I18" s="16"/>
      <c r="J18" s="19"/>
    </row>
    <row r="19" spans="1:10" ht="14.25" customHeight="1" x14ac:dyDescent="0.35">
      <c r="A19" s="15" t="s">
        <v>9</v>
      </c>
      <c r="B19" s="15" t="s">
        <v>165</v>
      </c>
      <c r="C19" s="15" t="s">
        <v>253</v>
      </c>
      <c r="D19" s="15" t="s">
        <v>25</v>
      </c>
      <c r="E19" s="15" t="s">
        <v>85</v>
      </c>
      <c r="F19" s="15" t="s">
        <v>608</v>
      </c>
      <c r="G19" s="15" t="s">
        <v>623</v>
      </c>
      <c r="H19" s="15" t="s">
        <v>9</v>
      </c>
      <c r="I19" s="16"/>
      <c r="J19" s="19"/>
    </row>
    <row r="20" spans="1:10" ht="15" customHeight="1" outlineLevel="1" x14ac:dyDescent="0.35">
      <c r="A20" s="20"/>
      <c r="B20" s="20"/>
      <c r="C20" s="21"/>
      <c r="D20" s="21"/>
      <c r="E20" s="21"/>
      <c r="F20" s="21"/>
      <c r="G20" s="21"/>
      <c r="H20" s="21"/>
      <c r="I20" s="22"/>
      <c r="J20" s="22"/>
    </row>
    <row r="21" spans="1:10" ht="14.25" customHeight="1" outlineLevel="1" x14ac:dyDescent="0.35">
      <c r="A21" s="19"/>
      <c r="B21" s="23"/>
      <c r="C21" s="15"/>
      <c r="D21" s="15" t="s">
        <v>11</v>
      </c>
      <c r="E21" s="15" t="s">
        <v>12</v>
      </c>
      <c r="F21" s="15" t="s">
        <v>13</v>
      </c>
      <c r="G21" s="15" t="s">
        <v>14</v>
      </c>
      <c r="H21" s="15" t="s">
        <v>15</v>
      </c>
      <c r="I21" s="15" t="s">
        <v>16</v>
      </c>
      <c r="J21" s="15" t="s">
        <v>17</v>
      </c>
    </row>
    <row r="22" spans="1:10" ht="14.25" customHeight="1" outlineLevel="1" x14ac:dyDescent="0.35">
      <c r="A22" s="19"/>
      <c r="B22" s="23"/>
      <c r="C22" s="15" t="s">
        <v>18</v>
      </c>
      <c r="D22" s="15" t="s">
        <v>471</v>
      </c>
      <c r="E22" s="15" t="s">
        <v>469</v>
      </c>
      <c r="F22" s="15" t="s">
        <v>465</v>
      </c>
      <c r="G22" s="15"/>
      <c r="H22" s="15"/>
      <c r="I22" s="15" t="s">
        <v>421</v>
      </c>
      <c r="J22" s="15" t="s">
        <v>8</v>
      </c>
    </row>
    <row r="23" spans="1:10" ht="14.25" customHeight="1" outlineLevel="1" x14ac:dyDescent="0.35">
      <c r="A23" s="19"/>
      <c r="B23" s="23"/>
      <c r="C23" s="15" t="s">
        <v>21</v>
      </c>
      <c r="D23" s="15" t="s">
        <v>465</v>
      </c>
      <c r="E23" s="15" t="s">
        <v>479</v>
      </c>
      <c r="F23" s="15" t="s">
        <v>472</v>
      </c>
      <c r="G23" s="15"/>
      <c r="H23" s="15"/>
      <c r="I23" s="15" t="s">
        <v>421</v>
      </c>
      <c r="J23" s="15" t="s">
        <v>7</v>
      </c>
    </row>
    <row r="24" spans="1:10" ht="14.25" customHeight="1" outlineLevel="1" x14ac:dyDescent="0.35">
      <c r="A24" s="19"/>
      <c r="B24" s="23"/>
      <c r="C24" s="15" t="s">
        <v>22</v>
      </c>
      <c r="D24" s="15" t="s">
        <v>460</v>
      </c>
      <c r="E24" s="15" t="s">
        <v>464</v>
      </c>
      <c r="F24" s="15" t="s">
        <v>459</v>
      </c>
      <c r="G24" s="15"/>
      <c r="H24" s="15"/>
      <c r="I24" s="15" t="s">
        <v>421</v>
      </c>
      <c r="J24" s="15" t="s">
        <v>9</v>
      </c>
    </row>
    <row r="25" spans="1:10" ht="15" customHeight="1" x14ac:dyDescent="0.35">
      <c r="A25" s="19"/>
      <c r="B25" s="19"/>
      <c r="C25" s="20"/>
      <c r="D25" s="20"/>
      <c r="E25" s="24"/>
      <c r="F25" s="20"/>
      <c r="G25" s="20"/>
      <c r="H25" s="20"/>
      <c r="I25" s="20"/>
      <c r="J2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4"/>
  <sheetViews>
    <sheetView workbookViewId="0"/>
  </sheetViews>
  <sheetFormatPr defaultRowHeight="14.5" x14ac:dyDescent="0.35"/>
  <cols>
    <col min="1" max="1" width="3.26953125" customWidth="1"/>
    <col min="2" max="2" width="5.1796875" customWidth="1"/>
    <col min="3" max="3" width="16.7265625" customWidth="1"/>
    <col min="4" max="4" width="9.1796875" customWidth="1"/>
    <col min="5" max="5" width="12.7265625" customWidth="1"/>
    <col min="6" max="6" width="13.54296875" bestFit="1" customWidth="1"/>
    <col min="7" max="9" width="12.7265625" customWidth="1"/>
  </cols>
  <sheetData>
    <row r="1" spans="1:9" ht="15" thickBot="1" x14ac:dyDescent="0.4"/>
    <row r="2" spans="1:9" ht="17.5" x14ac:dyDescent="0.35">
      <c r="A2" s="26"/>
      <c r="B2" s="2" t="s">
        <v>187</v>
      </c>
      <c r="C2" s="3"/>
      <c r="D2" s="3"/>
      <c r="E2" s="4"/>
      <c r="F2" s="27"/>
      <c r="G2" s="28"/>
      <c r="H2" s="28"/>
      <c r="I2" s="29"/>
    </row>
    <row r="3" spans="1:9" ht="15.5" x14ac:dyDescent="0.35">
      <c r="A3" s="26"/>
      <c r="B3" s="8" t="s">
        <v>147</v>
      </c>
      <c r="C3" s="7"/>
      <c r="D3" s="7"/>
      <c r="E3" s="9"/>
      <c r="F3" s="27"/>
      <c r="G3" s="28"/>
      <c r="H3" s="28"/>
      <c r="I3" s="29"/>
    </row>
    <row r="4" spans="1:9" ht="16" thickBot="1" x14ac:dyDescent="0.4">
      <c r="A4" s="26"/>
      <c r="B4" s="10" t="s">
        <v>401</v>
      </c>
      <c r="C4" s="11"/>
      <c r="D4" s="233" t="s">
        <v>385</v>
      </c>
      <c r="E4" s="12"/>
      <c r="F4" s="27"/>
      <c r="G4" s="28"/>
      <c r="H4" s="28"/>
      <c r="I4" s="29"/>
    </row>
    <row r="5" spans="1:9" x14ac:dyDescent="0.3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35">
      <c r="A6" s="33"/>
      <c r="B6" s="33" t="s">
        <v>0</v>
      </c>
      <c r="C6" s="33" t="s">
        <v>37</v>
      </c>
      <c r="D6" s="33" t="s">
        <v>2</v>
      </c>
      <c r="E6" s="73"/>
      <c r="F6" s="74" t="s">
        <v>395</v>
      </c>
      <c r="G6" s="74" t="s">
        <v>403</v>
      </c>
      <c r="H6" s="74"/>
      <c r="I6" s="74"/>
    </row>
    <row r="7" spans="1:9" x14ac:dyDescent="0.35">
      <c r="A7" s="34" t="s">
        <v>7</v>
      </c>
      <c r="B7" s="34" t="s">
        <v>111</v>
      </c>
      <c r="C7" s="34" t="s">
        <v>105</v>
      </c>
      <c r="D7" s="34" t="s">
        <v>31</v>
      </c>
      <c r="E7" s="35" t="s">
        <v>105</v>
      </c>
      <c r="F7" s="28"/>
      <c r="G7" s="28"/>
      <c r="H7" s="28"/>
      <c r="I7" s="28"/>
    </row>
    <row r="8" spans="1:9" x14ac:dyDescent="0.35">
      <c r="A8" s="34" t="s">
        <v>8</v>
      </c>
      <c r="B8" s="34"/>
      <c r="C8" s="34"/>
      <c r="D8" s="34"/>
      <c r="E8" s="36"/>
      <c r="F8" s="78" t="s">
        <v>105</v>
      </c>
      <c r="G8" s="28"/>
      <c r="H8" s="28"/>
      <c r="I8" s="28"/>
    </row>
    <row r="9" spans="1:9" x14ac:dyDescent="0.35">
      <c r="A9" s="33" t="s">
        <v>9</v>
      </c>
      <c r="B9" s="33"/>
      <c r="C9" s="33"/>
      <c r="D9" s="33"/>
      <c r="E9" s="35" t="s">
        <v>252</v>
      </c>
      <c r="F9" s="79" t="s">
        <v>624</v>
      </c>
      <c r="G9" s="27"/>
      <c r="H9" s="28"/>
      <c r="I9" s="28"/>
    </row>
    <row r="10" spans="1:9" x14ac:dyDescent="0.35">
      <c r="A10" s="33" t="s">
        <v>10</v>
      </c>
      <c r="B10" s="33" t="s">
        <v>114</v>
      </c>
      <c r="C10" s="33" t="s">
        <v>252</v>
      </c>
      <c r="D10" s="33" t="s">
        <v>31</v>
      </c>
      <c r="E10" s="38"/>
      <c r="F10" s="80"/>
      <c r="G10" s="37" t="s">
        <v>105</v>
      </c>
      <c r="H10" s="28"/>
      <c r="I10" s="28"/>
    </row>
    <row r="11" spans="1:9" x14ac:dyDescent="0.35">
      <c r="A11" s="34" t="s">
        <v>103</v>
      </c>
      <c r="B11" s="34" t="s">
        <v>110</v>
      </c>
      <c r="C11" s="34" t="s">
        <v>247</v>
      </c>
      <c r="D11" s="34" t="s">
        <v>31</v>
      </c>
      <c r="E11" s="35" t="s">
        <v>247</v>
      </c>
      <c r="F11" s="80"/>
      <c r="G11" s="38" t="s">
        <v>625</v>
      </c>
      <c r="H11" s="28"/>
      <c r="I11" s="28"/>
    </row>
    <row r="12" spans="1:9" x14ac:dyDescent="0.35">
      <c r="A12" s="34" t="s">
        <v>127</v>
      </c>
      <c r="B12" s="34"/>
      <c r="C12" s="34"/>
      <c r="D12" s="34"/>
      <c r="E12" s="36"/>
      <c r="F12" s="81" t="s">
        <v>104</v>
      </c>
      <c r="G12" s="27"/>
      <c r="H12" s="28"/>
      <c r="I12" s="28"/>
    </row>
    <row r="13" spans="1:9" x14ac:dyDescent="0.35">
      <c r="A13" s="33" t="s">
        <v>126</v>
      </c>
      <c r="B13" s="33"/>
      <c r="C13" s="33"/>
      <c r="D13" s="33"/>
      <c r="E13" s="35" t="s">
        <v>104</v>
      </c>
      <c r="F13" s="82" t="s">
        <v>626</v>
      </c>
      <c r="I13" s="28"/>
    </row>
    <row r="14" spans="1:9" x14ac:dyDescent="0.35">
      <c r="A14" s="33" t="s">
        <v>112</v>
      </c>
      <c r="B14" s="33" t="s">
        <v>113</v>
      </c>
      <c r="C14" s="33" t="s">
        <v>104</v>
      </c>
      <c r="D14" s="33" t="s">
        <v>31</v>
      </c>
      <c r="E14" s="38"/>
      <c r="F14" s="83"/>
      <c r="I14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3"/>
  <sheetViews>
    <sheetView zoomScale="90" zoomScaleNormal="90" workbookViewId="0"/>
  </sheetViews>
  <sheetFormatPr defaultRowHeight="14.5" outlineLevelRow="1" x14ac:dyDescent="0.35"/>
  <cols>
    <col min="1" max="1" width="4.1796875" customWidth="1"/>
    <col min="2" max="2" width="5.26953125" customWidth="1"/>
    <col min="3" max="3" width="21.453125" customWidth="1"/>
    <col min="4" max="4" width="14.26953125" customWidth="1"/>
    <col min="5" max="5" width="7.1796875" customWidth="1"/>
    <col min="6" max="6" width="7" customWidth="1"/>
    <col min="7" max="7" width="7.7265625" customWidth="1"/>
    <col min="8" max="8" width="7" customWidth="1"/>
    <col min="10" max="10" width="8.54296875" customWidth="1"/>
  </cols>
  <sheetData>
    <row r="1" spans="1:10" ht="15" thickBot="1" x14ac:dyDescent="0.4"/>
    <row r="2" spans="1:10" ht="18" customHeight="1" x14ac:dyDescent="0.35">
      <c r="A2" s="1"/>
      <c r="B2" s="2" t="s">
        <v>187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35">
      <c r="A3" s="1"/>
      <c r="B3" s="8" t="s">
        <v>149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4">
      <c r="A4" s="1"/>
      <c r="B4" s="10" t="s">
        <v>401</v>
      </c>
      <c r="C4" s="11"/>
      <c r="D4" s="233" t="s">
        <v>397</v>
      </c>
      <c r="E4" s="12"/>
      <c r="F4" s="5"/>
      <c r="G4" s="235"/>
      <c r="H4" s="6"/>
      <c r="I4" s="7"/>
      <c r="J4" s="7"/>
    </row>
    <row r="5" spans="1:10" ht="15" customHeight="1" x14ac:dyDescent="0.35">
      <c r="I5" s="7"/>
      <c r="J5" s="7"/>
    </row>
    <row r="6" spans="1:10" ht="14.25" customHeight="1" x14ac:dyDescent="0.3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 t="s">
        <v>378</v>
      </c>
    </row>
    <row r="7" spans="1:10" ht="14.25" customHeight="1" x14ac:dyDescent="0.35">
      <c r="A7" s="15" t="s">
        <v>7</v>
      </c>
      <c r="B7" s="15" t="s">
        <v>254</v>
      </c>
      <c r="C7" s="15" t="s">
        <v>255</v>
      </c>
      <c r="D7" s="15" t="s">
        <v>30</v>
      </c>
      <c r="E7" s="15" t="s">
        <v>8</v>
      </c>
      <c r="F7" s="15" t="s">
        <v>482</v>
      </c>
      <c r="G7" s="15" t="s">
        <v>627</v>
      </c>
      <c r="H7" s="15" t="s">
        <v>8</v>
      </c>
      <c r="I7" s="16"/>
      <c r="J7" s="18"/>
    </row>
    <row r="8" spans="1:10" ht="14.25" customHeight="1" x14ac:dyDescent="0.35">
      <c r="A8" s="15" t="s">
        <v>8</v>
      </c>
      <c r="B8" s="15" t="s">
        <v>256</v>
      </c>
      <c r="C8" s="15" t="s">
        <v>257</v>
      </c>
      <c r="D8" s="15" t="s">
        <v>258</v>
      </c>
      <c r="E8" s="15" t="s">
        <v>85</v>
      </c>
      <c r="F8" s="15" t="s">
        <v>543</v>
      </c>
      <c r="G8" s="15" t="s">
        <v>628</v>
      </c>
      <c r="H8" s="15" t="s">
        <v>10</v>
      </c>
      <c r="I8" s="16"/>
      <c r="J8" s="19"/>
    </row>
    <row r="9" spans="1:10" ht="14.25" customHeight="1" x14ac:dyDescent="0.35">
      <c r="A9" s="15" t="s">
        <v>9</v>
      </c>
      <c r="B9" s="15" t="s">
        <v>259</v>
      </c>
      <c r="C9" s="15" t="s">
        <v>83</v>
      </c>
      <c r="D9" s="15" t="s">
        <v>31</v>
      </c>
      <c r="E9" s="15" t="s">
        <v>9</v>
      </c>
      <c r="F9" s="15" t="s">
        <v>480</v>
      </c>
      <c r="G9" s="15" t="s">
        <v>629</v>
      </c>
      <c r="H9" s="15" t="s">
        <v>7</v>
      </c>
      <c r="I9" s="16"/>
      <c r="J9" s="19"/>
    </row>
    <row r="10" spans="1:10" ht="14.25" customHeight="1" x14ac:dyDescent="0.35">
      <c r="A10" s="15" t="s">
        <v>10</v>
      </c>
      <c r="B10" s="15" t="s">
        <v>250</v>
      </c>
      <c r="C10" s="15" t="s">
        <v>104</v>
      </c>
      <c r="D10" s="15" t="s">
        <v>31</v>
      </c>
      <c r="E10" s="15" t="s">
        <v>7</v>
      </c>
      <c r="F10" s="15" t="s">
        <v>506</v>
      </c>
      <c r="G10" s="15" t="s">
        <v>630</v>
      </c>
      <c r="H10" s="15" t="s">
        <v>9</v>
      </c>
      <c r="I10" s="16"/>
      <c r="J10" s="19"/>
    </row>
    <row r="11" spans="1:10" ht="15" customHeight="1" outlineLevel="1" x14ac:dyDescent="0.3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3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35">
      <c r="A13" s="19"/>
      <c r="B13" s="23"/>
      <c r="C13" s="15" t="s">
        <v>18</v>
      </c>
      <c r="D13" s="15" t="s">
        <v>479</v>
      </c>
      <c r="E13" s="15" t="s">
        <v>547</v>
      </c>
      <c r="F13" s="15" t="s">
        <v>464</v>
      </c>
      <c r="G13" s="15" t="s">
        <v>463</v>
      </c>
      <c r="H13" s="15" t="s">
        <v>461</v>
      </c>
      <c r="I13" s="15" t="s">
        <v>21</v>
      </c>
      <c r="J13" s="15" t="s">
        <v>10</v>
      </c>
    </row>
    <row r="14" spans="1:10" ht="14.25" customHeight="1" outlineLevel="1" x14ac:dyDescent="0.35">
      <c r="A14" s="19"/>
      <c r="B14" s="23"/>
      <c r="C14" s="15" t="s">
        <v>19</v>
      </c>
      <c r="D14" s="15" t="s">
        <v>488</v>
      </c>
      <c r="E14" s="15" t="s">
        <v>459</v>
      </c>
      <c r="F14" s="15" t="s">
        <v>461</v>
      </c>
      <c r="G14" s="15" t="s">
        <v>479</v>
      </c>
      <c r="H14" s="15" t="s">
        <v>493</v>
      </c>
      <c r="I14" s="15" t="s">
        <v>21</v>
      </c>
      <c r="J14" s="15" t="s">
        <v>9</v>
      </c>
    </row>
    <row r="15" spans="1:10" ht="14.25" customHeight="1" outlineLevel="1" x14ac:dyDescent="0.35">
      <c r="A15" s="19"/>
      <c r="B15" s="23"/>
      <c r="C15" s="15" t="s">
        <v>20</v>
      </c>
      <c r="D15" s="15" t="s">
        <v>469</v>
      </c>
      <c r="E15" s="15" t="s">
        <v>465</v>
      </c>
      <c r="F15" s="15" t="s">
        <v>478</v>
      </c>
      <c r="G15" s="15"/>
      <c r="H15" s="15"/>
      <c r="I15" s="15" t="s">
        <v>421</v>
      </c>
      <c r="J15" s="15" t="s">
        <v>8</v>
      </c>
    </row>
    <row r="16" spans="1:10" ht="14.25" customHeight="1" outlineLevel="1" x14ac:dyDescent="0.35">
      <c r="A16" s="19"/>
      <c r="B16" s="23"/>
      <c r="C16" s="15" t="s">
        <v>21</v>
      </c>
      <c r="D16" s="15" t="s">
        <v>461</v>
      </c>
      <c r="E16" s="15" t="s">
        <v>493</v>
      </c>
      <c r="F16" s="15" t="s">
        <v>525</v>
      </c>
      <c r="G16" s="15"/>
      <c r="H16" s="15"/>
      <c r="I16" s="15" t="s">
        <v>423</v>
      </c>
      <c r="J16" s="15" t="s">
        <v>10</v>
      </c>
    </row>
    <row r="17" spans="1:10" ht="14.25" customHeight="1" outlineLevel="1" x14ac:dyDescent="0.35">
      <c r="A17" s="19"/>
      <c r="B17" s="23"/>
      <c r="C17" s="15" t="s">
        <v>22</v>
      </c>
      <c r="D17" s="15" t="s">
        <v>470</v>
      </c>
      <c r="E17" s="15" t="s">
        <v>459</v>
      </c>
      <c r="F17" s="15" t="s">
        <v>472</v>
      </c>
      <c r="G17" s="15" t="s">
        <v>470</v>
      </c>
      <c r="H17" s="15" t="s">
        <v>465</v>
      </c>
      <c r="I17" s="15" t="s">
        <v>422</v>
      </c>
      <c r="J17" s="15" t="s">
        <v>9</v>
      </c>
    </row>
    <row r="18" spans="1:10" ht="14.25" customHeight="1" outlineLevel="1" x14ac:dyDescent="0.35">
      <c r="A18" s="19"/>
      <c r="B18" s="23"/>
      <c r="C18" s="15" t="s">
        <v>23</v>
      </c>
      <c r="D18" s="15" t="s">
        <v>479</v>
      </c>
      <c r="E18" s="15" t="s">
        <v>459</v>
      </c>
      <c r="F18" s="15" t="s">
        <v>469</v>
      </c>
      <c r="G18" s="15"/>
      <c r="H18" s="15"/>
      <c r="I18" s="15" t="s">
        <v>421</v>
      </c>
      <c r="J18" s="15" t="s">
        <v>7</v>
      </c>
    </row>
    <row r="19" spans="1:10" ht="15" customHeight="1" x14ac:dyDescent="0.3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3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 t="s">
        <v>373</v>
      </c>
    </row>
    <row r="21" spans="1:10" ht="14.25" customHeight="1" x14ac:dyDescent="0.35">
      <c r="A21" s="15" t="s">
        <v>7</v>
      </c>
      <c r="B21" s="15" t="s">
        <v>245</v>
      </c>
      <c r="C21" s="15" t="s">
        <v>105</v>
      </c>
      <c r="D21" s="15" t="s">
        <v>31</v>
      </c>
      <c r="E21" s="15" t="s">
        <v>9</v>
      </c>
      <c r="F21" s="15" t="s">
        <v>480</v>
      </c>
      <c r="G21" s="15" t="s">
        <v>631</v>
      </c>
      <c r="H21" s="15" t="s">
        <v>7</v>
      </c>
      <c r="I21" s="16"/>
      <c r="J21" s="18"/>
    </row>
    <row r="22" spans="1:10" ht="14.25" customHeight="1" x14ac:dyDescent="0.35">
      <c r="A22" s="15" t="s">
        <v>8</v>
      </c>
      <c r="B22" s="15" t="s">
        <v>260</v>
      </c>
      <c r="C22" s="15" t="s">
        <v>84</v>
      </c>
      <c r="D22" s="15" t="s">
        <v>30</v>
      </c>
      <c r="E22" s="15" t="s">
        <v>8</v>
      </c>
      <c r="F22" s="15" t="s">
        <v>632</v>
      </c>
      <c r="G22" s="15" t="s">
        <v>633</v>
      </c>
      <c r="H22" s="15" t="s">
        <v>8</v>
      </c>
      <c r="I22" s="16"/>
      <c r="J22" s="19"/>
    </row>
    <row r="23" spans="1:10" ht="14.25" customHeight="1" x14ac:dyDescent="0.35">
      <c r="A23" s="15" t="s">
        <v>9</v>
      </c>
      <c r="B23" s="15" t="s">
        <v>261</v>
      </c>
      <c r="C23" s="15" t="s">
        <v>108</v>
      </c>
      <c r="D23" s="15" t="s">
        <v>102</v>
      </c>
      <c r="E23" s="15" t="s">
        <v>7</v>
      </c>
      <c r="F23" s="15" t="s">
        <v>634</v>
      </c>
      <c r="G23" s="15" t="s">
        <v>635</v>
      </c>
      <c r="H23" s="15" t="s">
        <v>9</v>
      </c>
      <c r="I23" s="16"/>
      <c r="J23" s="19"/>
    </row>
    <row r="24" spans="1:10" ht="14.25" customHeight="1" x14ac:dyDescent="0.35">
      <c r="A24" s="15" t="s">
        <v>10</v>
      </c>
      <c r="B24" s="15" t="s">
        <v>262</v>
      </c>
      <c r="C24" s="15" t="s">
        <v>107</v>
      </c>
      <c r="D24" s="15" t="s">
        <v>30</v>
      </c>
      <c r="E24" s="15" t="s">
        <v>85</v>
      </c>
      <c r="F24" s="15" t="s">
        <v>486</v>
      </c>
      <c r="G24" s="15" t="s">
        <v>636</v>
      </c>
      <c r="H24" s="15" t="s">
        <v>10</v>
      </c>
      <c r="I24" s="16"/>
      <c r="J24" s="19"/>
    </row>
    <row r="25" spans="1:10" ht="15" customHeight="1" outlineLevel="1" x14ac:dyDescent="0.3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3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35">
      <c r="A27" s="19"/>
      <c r="B27" s="23"/>
      <c r="C27" s="15" t="s">
        <v>18</v>
      </c>
      <c r="D27" s="15" t="s">
        <v>465</v>
      </c>
      <c r="E27" s="15" t="s">
        <v>477</v>
      </c>
      <c r="F27" s="15" t="s">
        <v>459</v>
      </c>
      <c r="G27" s="15"/>
      <c r="H27" s="15"/>
      <c r="I27" s="15" t="s">
        <v>421</v>
      </c>
      <c r="J27" s="15" t="s">
        <v>10</v>
      </c>
    </row>
    <row r="28" spans="1:10" ht="14.25" customHeight="1" outlineLevel="1" x14ac:dyDescent="0.35">
      <c r="A28" s="19"/>
      <c r="B28" s="23"/>
      <c r="C28" s="15" t="s">
        <v>19</v>
      </c>
      <c r="D28" s="15" t="s">
        <v>465</v>
      </c>
      <c r="E28" s="15" t="s">
        <v>477</v>
      </c>
      <c r="F28" s="15" t="s">
        <v>464</v>
      </c>
      <c r="G28" s="15"/>
      <c r="H28" s="15"/>
      <c r="I28" s="15" t="s">
        <v>421</v>
      </c>
      <c r="J28" s="15" t="s">
        <v>9</v>
      </c>
    </row>
    <row r="29" spans="1:10" ht="14.25" customHeight="1" outlineLevel="1" x14ac:dyDescent="0.35">
      <c r="A29" s="19"/>
      <c r="B29" s="23"/>
      <c r="C29" s="15" t="s">
        <v>20</v>
      </c>
      <c r="D29" s="15" t="s">
        <v>488</v>
      </c>
      <c r="E29" s="15" t="s">
        <v>459</v>
      </c>
      <c r="F29" s="15" t="s">
        <v>469</v>
      </c>
      <c r="G29" s="15" t="s">
        <v>459</v>
      </c>
      <c r="H29" s="15"/>
      <c r="I29" s="15" t="s">
        <v>420</v>
      </c>
      <c r="J29" s="15" t="s">
        <v>8</v>
      </c>
    </row>
    <row r="30" spans="1:10" ht="14.25" customHeight="1" outlineLevel="1" x14ac:dyDescent="0.35">
      <c r="A30" s="19"/>
      <c r="B30" s="23"/>
      <c r="C30" s="15" t="s">
        <v>21</v>
      </c>
      <c r="D30" s="15" t="s">
        <v>464</v>
      </c>
      <c r="E30" s="15" t="s">
        <v>465</v>
      </c>
      <c r="F30" s="15" t="s">
        <v>493</v>
      </c>
      <c r="G30" s="15" t="s">
        <v>472</v>
      </c>
      <c r="H30" s="15"/>
      <c r="I30" s="15" t="s">
        <v>420</v>
      </c>
      <c r="J30" s="15" t="s">
        <v>10</v>
      </c>
    </row>
    <row r="31" spans="1:10" ht="14.25" customHeight="1" outlineLevel="1" x14ac:dyDescent="0.35">
      <c r="A31" s="19"/>
      <c r="B31" s="23"/>
      <c r="C31" s="15" t="s">
        <v>22</v>
      </c>
      <c r="D31" s="15" t="s">
        <v>459</v>
      </c>
      <c r="E31" s="15" t="s">
        <v>499</v>
      </c>
      <c r="F31" s="15" t="s">
        <v>465</v>
      </c>
      <c r="G31" s="15" t="s">
        <v>477</v>
      </c>
      <c r="H31" s="15"/>
      <c r="I31" s="15" t="s">
        <v>420</v>
      </c>
      <c r="J31" s="15" t="s">
        <v>9</v>
      </c>
    </row>
    <row r="32" spans="1:10" ht="14.25" customHeight="1" outlineLevel="1" x14ac:dyDescent="0.35">
      <c r="A32" s="19"/>
      <c r="B32" s="23"/>
      <c r="C32" s="15" t="s">
        <v>23</v>
      </c>
      <c r="D32" s="15" t="s">
        <v>477</v>
      </c>
      <c r="E32" s="15" t="s">
        <v>470</v>
      </c>
      <c r="F32" s="15" t="s">
        <v>477</v>
      </c>
      <c r="G32" s="15" t="s">
        <v>464</v>
      </c>
      <c r="H32" s="15"/>
      <c r="I32" s="15" t="s">
        <v>420</v>
      </c>
      <c r="J32" s="15" t="s">
        <v>7</v>
      </c>
    </row>
    <row r="33" spans="1:10" ht="15" customHeight="1" x14ac:dyDescent="0.3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M12 poolit</vt:lpstr>
      <vt:lpstr>M12_JATKO</vt:lpstr>
      <vt:lpstr>M12_CONS</vt:lpstr>
      <vt:lpstr>M17 poolit</vt:lpstr>
      <vt:lpstr>M17_JATKO</vt:lpstr>
      <vt:lpstr>M17_CONS</vt:lpstr>
      <vt:lpstr>N12 poolit</vt:lpstr>
      <vt:lpstr>N12_JATKO</vt:lpstr>
      <vt:lpstr>N17 poolit</vt:lpstr>
      <vt:lpstr>N17_JATKO</vt:lpstr>
      <vt:lpstr>N17_CONS</vt:lpstr>
      <vt:lpstr>M17-NP poolit</vt:lpstr>
      <vt:lpstr>M17-NP_JATKO</vt:lpstr>
      <vt:lpstr>N17-NP poolit</vt:lpstr>
      <vt:lpstr>M12JO poolit</vt:lpstr>
      <vt:lpstr>M12JO_JATKO</vt:lpstr>
      <vt:lpstr>M12JO ottelut</vt:lpstr>
      <vt:lpstr>M17JO poolit</vt:lpstr>
      <vt:lpstr>M17JO_JATKO</vt:lpstr>
      <vt:lpstr>M17JO consolation poolit</vt:lpstr>
      <vt:lpstr>M17JO ottelut</vt:lpstr>
      <vt:lpstr>N12JO poolit</vt:lpstr>
      <vt:lpstr>N12JO ottelut</vt:lpstr>
      <vt:lpstr>N17JO poolit</vt:lpstr>
      <vt:lpstr>N17JO ottelut</vt:lpstr>
      <vt:lpstr>'M12 poolit'!Print_Titles</vt:lpstr>
      <vt:lpstr>'M17 poolit'!Print_Titles</vt:lpstr>
      <vt:lpstr>'M17-NP poolit'!Print_Titles</vt:lpstr>
      <vt:lpstr>'N12 poolit'!Print_Titles</vt:lpstr>
      <vt:lpstr>'N17 poolit'!Print_Titles</vt:lpstr>
      <vt:lpstr>'N17-NP poolit'!Print_Titles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Holmberg Mans</cp:lastModifiedBy>
  <cp:lastPrinted>2020-10-11T04:55:01Z</cp:lastPrinted>
  <dcterms:created xsi:type="dcterms:W3CDTF">2017-10-21T19:27:30Z</dcterms:created>
  <dcterms:modified xsi:type="dcterms:W3CDTF">2020-10-11T14:40:17Z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